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ouganson/Desktop/"/>
    </mc:Choice>
  </mc:AlternateContent>
  <xr:revisionPtr revIDLastSave="0" documentId="8_{A7A046CD-9937-CE4B-A29C-90EF6C7998BC}" xr6:coauthVersionLast="36" xr6:coauthVersionMax="36" xr10:uidLastSave="{00000000-0000-0000-0000-000000000000}"/>
  <bookViews>
    <workbookView xWindow="0" yWindow="460" windowWidth="23340" windowHeight="14520" firstSheet="1" activeTab="1" xr2:uid="{88ED86D7-2CDA-4680-A434-37530F00C845}"/>
  </bookViews>
  <sheets>
    <sheet name="Multi Year" sheetId="8" r:id="rId1"/>
    <sheet name="2021 Slash Piles" sheetId="3" r:id="rId2"/>
    <sheet name="Map" sheetId="9" r:id="rId3"/>
    <sheet name="2021 Chip Distribution" sheetId="4" r:id="rId4"/>
    <sheet name="2021 Volunteer List" sheetId="5" r:id="rId5"/>
    <sheet name="distribution map" sheetId="6" r:id="rId6"/>
    <sheet name="2021 Chip Distribution (2)" sheetId="7" r:id="rId7"/>
  </sheets>
  <definedNames>
    <definedName name="_xlnm._FilterDatabase" localSheetId="3" hidden="1">'2021 Chip Distribution'!$A$1:$J$7</definedName>
    <definedName name="_xlnm._FilterDatabase" localSheetId="6" hidden="1">'2021 Chip Distribution (2)'!$A$1:$J$32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8" l="1"/>
  <c r="F7" i="8"/>
  <c r="I6" i="8"/>
  <c r="G6" i="8"/>
  <c r="G7" i="8" s="1"/>
  <c r="C6" i="8"/>
  <c r="D6" i="8" s="1"/>
  <c r="F5" i="8"/>
  <c r="C4" i="8"/>
  <c r="O13" i="3"/>
  <c r="O14" i="3" s="1"/>
  <c r="N13" i="3"/>
  <c r="N14" i="3" s="1"/>
  <c r="L9" i="3"/>
  <c r="L13" i="3" s="1"/>
  <c r="D31" i="3"/>
  <c r="C31" i="3"/>
  <c r="F31" i="3"/>
  <c r="E31" i="3"/>
  <c r="D5" i="8" l="1"/>
  <c r="D4" i="8"/>
  <c r="C5" i="8"/>
  <c r="H31" i="3"/>
</calcChain>
</file>

<file path=xl/sharedStrings.xml><?xml version="1.0" encoding="utf-8"?>
<sst xmlns="http://schemas.openxmlformats.org/spreadsheetml/2006/main" count="396" uniqueCount="265">
  <si>
    <t>Street</t>
  </si>
  <si>
    <t>Canopy</t>
  </si>
  <si>
    <t>Waving Branch</t>
  </si>
  <si>
    <t>Serenity</t>
  </si>
  <si>
    <t>Pine Air</t>
  </si>
  <si>
    <t>Wildroot</t>
  </si>
  <si>
    <t>Secluded CR</t>
  </si>
  <si>
    <t>High Forest 1 West Entr</t>
  </si>
  <si>
    <t>High Forest 2 W of Waving</t>
  </si>
  <si>
    <t>High Forest 3 E of Waving</t>
  </si>
  <si>
    <t>High Forest 4 FL-HR</t>
  </si>
  <si>
    <t>High Forest 5 East</t>
  </si>
  <si>
    <t>Winding Trail 1 S Culd</t>
  </si>
  <si>
    <t>Winding Trail 4 North</t>
  </si>
  <si>
    <t>Mountain Dance 1 West</t>
  </si>
  <si>
    <t>Mountain Dance 2 Mid</t>
  </si>
  <si>
    <t>Mountain Dance 3 East</t>
  </si>
  <si>
    <t>Timber Mdw 1 N Wldrot</t>
  </si>
  <si>
    <t>Timber Mdw 2 S Wldrot</t>
  </si>
  <si>
    <t>Forest Light 1 West</t>
  </si>
  <si>
    <t>Forest Light 2 East</t>
  </si>
  <si>
    <t>Hidden Rock 1 SW</t>
  </si>
  <si>
    <t>Hidden Rock 2 Middle</t>
  </si>
  <si>
    <t>Hidden Rock 3 NE</t>
  </si>
  <si>
    <t>Open Sky 1 N</t>
  </si>
  <si>
    <t>Open Sky 2 M</t>
  </si>
  <si>
    <t>Open Sky 3 S</t>
  </si>
  <si>
    <t>4422 Mountain Dance Drive</t>
  </si>
  <si>
    <t>Piles</t>
  </si>
  <si>
    <t>Complete</t>
  </si>
  <si>
    <t>% Cmplt</t>
  </si>
  <si>
    <t>Day</t>
  </si>
  <si>
    <t>2021 30 May</t>
  </si>
  <si>
    <t>Seg</t>
  </si>
  <si>
    <t>Winding Trail 2 S HFR</t>
  </si>
  <si>
    <t>Winding Trail 3 HFR - Serenity</t>
  </si>
  <si>
    <t>Name</t>
  </si>
  <si>
    <t>Location</t>
  </si>
  <si>
    <t>Area/Cross Streets</t>
  </si>
  <si>
    <t>Amount</t>
  </si>
  <si>
    <t>Contact P</t>
  </si>
  <si>
    <t>Contact E</t>
  </si>
  <si>
    <t>x</t>
  </si>
  <si>
    <t>Es Kay Cozzi</t>
  </si>
  <si>
    <t>N Woodmoor - Doewood &amp; Aspenwood</t>
  </si>
  <si>
    <t>1 or 2</t>
  </si>
  <si>
    <t>(218)728-4200</t>
  </si>
  <si>
    <t>Es Kay via Nextdoor reply@rs.email.nextdoor.com</t>
  </si>
  <si>
    <t>Jo Sammons/Dave Sammons</t>
  </si>
  <si>
    <t>17170 W Cherry Stage Rd 8</t>
  </si>
  <si>
    <t>Cherry Creek Crossing</t>
  </si>
  <si>
    <t>614-746-2407</t>
  </si>
  <si>
    <t>Jo/Dave via Nextdoor reply@rs.email.nextdoor.com</t>
  </si>
  <si>
    <t>Angela Casarez</t>
  </si>
  <si>
    <t>Hwy 105 near TLMFPD Sta 1</t>
  </si>
  <si>
    <t>Palmer Lake</t>
  </si>
  <si>
    <t>several cubic yards</t>
  </si>
  <si>
    <t>719 696 9673</t>
  </si>
  <si>
    <t>aguarnere@gmail.com
Angela via Nextdoor reply@rs.email.nextdoor.com</t>
  </si>
  <si>
    <t>Laurie Polunci</t>
  </si>
  <si>
    <t>The Timber?</t>
  </si>
  <si>
    <t>719-439-2485</t>
  </si>
  <si>
    <t>Laurie via Nextdoor reply@rs.email.nextdoor.com</t>
  </si>
  <si>
    <t>Jessica Headley</t>
  </si>
  <si>
    <t>Flying Horse</t>
  </si>
  <si>
    <t>Jessica via Nextdoor reply@rs.email.nextdoor.com</t>
  </si>
  <si>
    <t>Pickup</t>
  </si>
  <si>
    <t>Tim S</t>
  </si>
  <si>
    <t>Will pickup with his trailer</t>
  </si>
  <si>
    <t>Homecrest circle</t>
  </si>
  <si>
    <t>Eastwood Black Forest</t>
  </si>
  <si>
    <t>Tim via Nextdoor reply@rs.email.nextdoor.com</t>
  </si>
  <si>
    <t>Laura Davis</t>
  </si>
  <si>
    <t>Canterbury Estates</t>
  </si>
  <si>
    <t>As much as possible- 200 cu yd</t>
  </si>
  <si>
    <t>720-937-8153</t>
  </si>
  <si>
    <t>Laura via Nextdoor reply@rs.email.nextdoor.com</t>
  </si>
  <si>
    <t>Diane Betts</t>
  </si>
  <si>
    <t>845 Winding Hills Road.</t>
  </si>
  <si>
    <t>Woodmoor &amp; Top of the Moor - North Woodmoor</t>
  </si>
  <si>
    <t>719-488-1990</t>
  </si>
  <si>
    <t>Diane via Nextdoor reply@rs.email.nextdoor.com</t>
  </si>
  <si>
    <t>Stacy Goff,</t>
  </si>
  <si>
    <t>14557 Westchester Dr</t>
  </si>
  <si>
    <t>Gleneagle</t>
  </si>
  <si>
    <t>719.488.3850</t>
  </si>
  <si>
    <t>stacy.goff@gmail.com</t>
  </si>
  <si>
    <t>Traci Merriman,</t>
  </si>
  <si>
    <t>Trail Ridge North</t>
  </si>
  <si>
    <t>Traci via Nextdoor reply@rs.email.nextdoor.com</t>
  </si>
  <si>
    <t>Barb Sullivan,</t>
  </si>
  <si>
    <t>Milam and shoup- Black Forest Park</t>
  </si>
  <si>
    <t>Barb via Nextdoor reply@rs.email.nextdoor.com</t>
  </si>
  <si>
    <t>Tom Pasienski,</t>
  </si>
  <si>
    <t>Kaibab Court</t>
  </si>
  <si>
    <t>Abert Estates off Shoup</t>
  </si>
  <si>
    <t>Tom via Nextdoor reply@rs.email.nextdoor.com</t>
  </si>
  <si>
    <t>Maureen M (ask for Errol)</t>
  </si>
  <si>
    <t>Latigo Trails</t>
  </si>
  <si>
    <t>719-3271303</t>
  </si>
  <si>
    <t>Maureen via Nextdoor reply@rs.email.nextdoor.com</t>
  </si>
  <si>
    <t>Lori Castillo,</t>
  </si>
  <si>
    <t>Woodmoor Acres Dr</t>
  </si>
  <si>
    <t>Village Center at Woodmoor</t>
  </si>
  <si>
    <t>210-844-2191</t>
  </si>
  <si>
    <t>Lori via Nextdoor reply@rs.email.nextdoor.com</t>
  </si>
  <si>
    <t>Joe Tourness,</t>
  </si>
  <si>
    <t>Pine Creek</t>
  </si>
  <si>
    <t>1/2 ton truckload</t>
  </si>
  <si>
    <t>Joe via Nextdoor reply@rs.email.nextdoor.com</t>
  </si>
  <si>
    <t>Shannon C</t>
  </si>
  <si>
    <t>Will pickup with trailer</t>
  </si>
  <si>
    <t>Briargate Homes</t>
  </si>
  <si>
    <t>Shannon via Nextdoor reply@rs.email.nextdoor.com</t>
  </si>
  <si>
    <t>Heather E</t>
  </si>
  <si>
    <t>Divine Redeemer</t>
  </si>
  <si>
    <t>303-842-6349
(719)434-2840</t>
  </si>
  <si>
    <t>Heather via Nextdoor reply@rs.email.nextdoor.com</t>
  </si>
  <si>
    <t>Kevin W</t>
  </si>
  <si>
    <t>Highland Park</t>
  </si>
  <si>
    <t>719-321-7445</t>
  </si>
  <si>
    <t>Kevin via Nextdoor reply@rs.email.nextdoor.com</t>
  </si>
  <si>
    <t>Kris &amp; Brian Mack,</t>
  </si>
  <si>
    <t>12950 Thiebaud</t>
  </si>
  <si>
    <t>Black Forest</t>
  </si>
  <si>
    <t>509-995-8860</t>
  </si>
  <si>
    <t>Kris via Nextdoor reply@rs.email.nextdoor.com</t>
  </si>
  <si>
    <t>Regina P.,</t>
  </si>
  <si>
    <t>Wagon Trails</t>
  </si>
  <si>
    <t>719-660-9070</t>
  </si>
  <si>
    <t>Regina via Nextdoor reply@rs.email.nextdoor.com</t>
  </si>
  <si>
    <t>Stewart Cooper</t>
  </si>
  <si>
    <t>Ridge Run</t>
  </si>
  <si>
    <t>Black Forest &amp; Hodgen</t>
  </si>
  <si>
    <t>719-310-9815</t>
  </si>
  <si>
    <t>Distance</t>
  </si>
  <si>
    <t>Beyond 5 mile ring</t>
  </si>
  <si>
    <t>HFR 2021 Slash Mulch Volunteer List</t>
  </si>
  <si>
    <t>Assignment</t>
  </si>
  <si>
    <t>Contacts</t>
  </si>
  <si>
    <t>Larry Dunn</t>
  </si>
  <si>
    <t>719.494.9009</t>
  </si>
  <si>
    <t>Diane Kelsay</t>
  </si>
  <si>
    <t>719.494.7643</t>
  </si>
  <si>
    <t>Monday</t>
  </si>
  <si>
    <t>Tuesday</t>
  </si>
  <si>
    <t>Wednesday</t>
  </si>
  <si>
    <t>Thursday</t>
  </si>
  <si>
    <t>Friday</t>
  </si>
  <si>
    <t>Site Manager</t>
  </si>
  <si>
    <t>Loader 1</t>
  </si>
  <si>
    <t>Loader 2</t>
  </si>
  <si>
    <t>Haul/Trailer 1</t>
  </si>
  <si>
    <t>Haul/Trailer 2</t>
  </si>
  <si>
    <t>Helper 1</t>
  </si>
  <si>
    <t>Helper 2</t>
  </si>
  <si>
    <t>End of Day Check and Cleanup</t>
  </si>
  <si>
    <t>No longer needs</t>
  </si>
  <si>
    <t>785-236-1874</t>
  </si>
  <si>
    <t>17815 Appaloosa Road</t>
  </si>
  <si>
    <t>Lauri Gephart</t>
  </si>
  <si>
    <t>16170 Northcliff Square, Elbert</t>
  </si>
  <si>
    <t>goldenfan6@msn.com</t>
  </si>
  <si>
    <t xml:space="preserve">Russ Huffman </t>
  </si>
  <si>
    <t>HFR</t>
  </si>
  <si>
    <t>Tom Nettles / help or site manage</t>
  </si>
  <si>
    <t>JD Dallager (am)</t>
  </si>
  <si>
    <t>Status</t>
  </si>
  <si>
    <t>n</t>
  </si>
  <si>
    <t>y</t>
  </si>
  <si>
    <t>5.1 miles away, 9 minutes driving time, did site visit</t>
  </si>
  <si>
    <t>8.9 miles away, 12 minutes driving time; did site visit</t>
  </si>
  <si>
    <t>1 loads / 10 cu yds</t>
  </si>
  <si>
    <t>next to or on top of the residual mulch that I had dumped last year.  The dump location is to the east side of the circular driveway entrance.</t>
  </si>
  <si>
    <t>719-930-8522</t>
  </si>
  <si>
    <t>Ron Kelley</t>
  </si>
  <si>
    <t>15870 Winding Trail Rd</t>
  </si>
  <si>
    <t>719 287-7807</t>
  </si>
  <si>
    <t>1/2 truckload</t>
  </si>
  <si>
    <t>Gary Hoffman</t>
  </si>
  <si>
    <t>Vic Russelavage &lt;vicruss5@gmail.com&gt;</t>
  </si>
  <si>
    <t>Chris Schroeder</t>
  </si>
  <si>
    <t xml:space="preserve">limited avalability with family in town.  </t>
  </si>
  <si>
    <t>719-330-3383 cell</t>
  </si>
  <si>
    <t>JD Dallager</t>
  </si>
  <si>
    <t>719-930-3874</t>
  </si>
  <si>
    <t>J David Schneider</t>
  </si>
  <si>
    <t>505-670-1237</t>
  </si>
  <si>
    <t>Contact</t>
  </si>
  <si>
    <t>Charity Pacheco</t>
  </si>
  <si>
    <t>Office Manager</t>
  </si>
  <si>
    <t>Front Range Arborists, Inc</t>
  </si>
  <si>
    <t>5080 Geiger Blvd. Colorado Springs, CO. 80915</t>
  </si>
  <si>
    <t>Office (719) 635-7459 Fax (719) 635-1206</t>
  </si>
  <si>
    <t>www.frarborists.com</t>
  </si>
  <si>
    <t>tomflynn@frarborists.com</t>
  </si>
  <si>
    <t>President</t>
  </si>
  <si>
    <t>Tom Flynn</t>
  </si>
  <si>
    <t>Tom Nettles</t>
  </si>
  <si>
    <t>Dave Schneider</t>
  </si>
  <si>
    <t>Helper 3</t>
  </si>
  <si>
    <t>Helper 4</t>
  </si>
  <si>
    <t>Helper 5</t>
  </si>
  <si>
    <t>Gary Hoffman PM</t>
  </si>
  <si>
    <t>Gary Hoffman AM</t>
  </si>
  <si>
    <t>Vic Russelavage (haul)</t>
  </si>
  <si>
    <t>Dave Schneider (trailer)</t>
  </si>
  <si>
    <t>2021 Piles</t>
  </si>
  <si>
    <t>Blue:  Crew on Standby.</t>
  </si>
  <si>
    <t>1-3 Truckloads</t>
  </si>
  <si>
    <t>Delivered</t>
  </si>
  <si>
    <t>1 Full</t>
  </si>
  <si>
    <t>Jen Tweden</t>
  </si>
  <si>
    <t>16212 Timber Meadow Dr</t>
  </si>
  <si>
    <t>cjtweden@gmail.com</t>
  </si>
  <si>
    <t>Madison Studholme</t>
  </si>
  <si>
    <t>1 pickup truck load</t>
  </si>
  <si>
    <t>1539 Yellow Tail Dr</t>
  </si>
  <si>
    <t xml:space="preserve">Linda Klepacki Johnson </t>
  </si>
  <si>
    <t>928-242-2191</t>
  </si>
  <si>
    <t>linda.klepacki@gmail.com</t>
  </si>
  <si>
    <t>4841 High Forest Rd</t>
  </si>
  <si>
    <t xml:space="preserve">1 load </t>
  </si>
  <si>
    <t>Drop in parking space near garage doors</t>
  </si>
  <si>
    <t>Maddie Studholme &lt;m.studholme3@gmail.com&gt;</t>
  </si>
  <si>
    <t>5 on 6/8</t>
  </si>
  <si>
    <t>Day Total</t>
  </si>
  <si>
    <t xml:space="preserve">6/9 - 15, </t>
  </si>
  <si>
    <t>6/10 72</t>
  </si>
  <si>
    <t>2: 6/10</t>
  </si>
  <si>
    <t>1: 6/10</t>
  </si>
  <si>
    <t>Truck broke down 1 hour then equipment problems</t>
  </si>
  <si>
    <t>Left with tire rim problem</t>
  </si>
  <si>
    <t>Loads</t>
  </si>
  <si>
    <t>20 on 6/11</t>
  </si>
  <si>
    <t>3?</t>
  </si>
  <si>
    <t>3 person crew. Flat tire in morning, notified.</t>
  </si>
  <si>
    <t>9_6/18</t>
  </si>
  <si>
    <t>Hours / Cost Estimate</t>
  </si>
  <si>
    <t>Week 1 Total</t>
  </si>
  <si>
    <t>Total</t>
  </si>
  <si>
    <t>Start Time</t>
  </si>
  <si>
    <t>LD Hrs Estimate</t>
  </si>
  <si>
    <t>Potential Hrs</t>
  </si>
  <si>
    <t>2?</t>
  </si>
  <si>
    <t>3 man crew?</t>
  </si>
  <si>
    <t>Out by 1100, 3 man crew?</t>
  </si>
  <si>
    <t>Estimated Cost $</t>
  </si>
  <si>
    <t>2021 Pre Estimate*</t>
  </si>
  <si>
    <t>Actuals</t>
  </si>
  <si>
    <t>2021 - Hi</t>
  </si>
  <si>
    <t>2021 - Lo</t>
  </si>
  <si>
    <t>Total Cost</t>
  </si>
  <si>
    <t>Cost/Day</t>
  </si>
  <si>
    <t>Cost/Hr</t>
  </si>
  <si>
    <t>Hours</t>
  </si>
  <si>
    <t>Days</t>
  </si>
  <si>
    <t>Slash Piles</t>
  </si>
  <si>
    <t>Sq Yards Max</t>
  </si>
  <si>
    <t>*Estimate used the 2020 contract as basis</t>
  </si>
  <si>
    <t>2020 Piles</t>
  </si>
  <si>
    <t>Notes</t>
  </si>
  <si>
    <t>STREET SEGMENT INFORMATION</t>
  </si>
  <si>
    <t>SUMMARY INFORMATION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</si>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</sst>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theme="1"/>
      <name val="Verdana"/>
      <family val="2"/>
    </font>
    <font>
      <sz val="10"/>
      <color theme="1"/>
      <name val="Courier New"/>
      <family val="3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2" borderId="1" xfId="0" applyFill="1" applyBorder="1" applyAlignment="1">
      <alignment wrapText="1"/>
    </xf>
    <xf numFmtId="0" fontId="0" fillId="2" borderId="1" xfId="0" applyFill="1" applyBorder="1"/>
    <xf numFmtId="16" fontId="0" fillId="0" borderId="1" xfId="0" applyNumberFormat="1" applyBorder="1"/>
    <xf numFmtId="16" fontId="0" fillId="2" borderId="1" xfId="0" applyNumberFormat="1" applyFill="1" applyBorder="1"/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13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1" xfId="1" applyBorder="1" applyAlignment="1">
      <alignment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4" fillId="0" borderId="0" xfId="0" applyFont="1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5" xfId="0" applyFont="1" applyBorder="1"/>
    <xf numFmtId="0" fontId="0" fillId="0" borderId="0" xfId="0" applyBorder="1"/>
    <xf numFmtId="0" fontId="0" fillId="0" borderId="6" xfId="0" applyBorder="1"/>
    <xf numFmtId="0" fontId="2" fillId="0" borderId="5" xfId="1" applyBorder="1"/>
    <xf numFmtId="0" fontId="5" fillId="0" borderId="5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3" borderId="1" xfId="0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4" borderId="0" xfId="0" applyFill="1"/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0" xfId="0" applyBorder="1" applyAlignment="1">
      <alignment wrapText="1"/>
    </xf>
    <xf numFmtId="16" fontId="0" fillId="0" borderId="1" xfId="0" applyNumberFormat="1" applyBorder="1" applyAlignment="1">
      <alignment wrapText="1"/>
    </xf>
    <xf numFmtId="14" fontId="0" fillId="0" borderId="1" xfId="0" applyNumberFormat="1" applyBorder="1"/>
    <xf numFmtId="43" fontId="0" fillId="0" borderId="1" xfId="2" applyFont="1" applyBorder="1"/>
    <xf numFmtId="164" fontId="0" fillId="0" borderId="1" xfId="2" applyNumberFormat="1" applyFont="1" applyBorder="1"/>
    <xf numFmtId="37" fontId="0" fillId="0" borderId="1" xfId="2" applyNumberFormat="1" applyFont="1" applyBorder="1"/>
    <xf numFmtId="0" fontId="0" fillId="0" borderId="11" xfId="0" applyBorder="1" applyAlignment="1">
      <alignment wrapText="1"/>
    </xf>
    <xf numFmtId="0" fontId="0" fillId="0" borderId="15" xfId="0" applyBorder="1"/>
    <xf numFmtId="0" fontId="0" fillId="0" borderId="14" xfId="0" applyBorder="1"/>
    <xf numFmtId="0" fontId="7" fillId="0" borderId="1" xfId="0" applyFont="1" applyBorder="1"/>
    <xf numFmtId="43" fontId="8" fillId="0" borderId="1" xfId="0" applyNumberFormat="1" applyFont="1" applyBorder="1"/>
    <xf numFmtId="43" fontId="8" fillId="5" borderId="1" xfId="0" applyNumberFormat="1" applyFont="1" applyFill="1" applyBorder="1"/>
    <xf numFmtId="43" fontId="0" fillId="0" borderId="1" xfId="2" applyFont="1" applyFill="1" applyBorder="1"/>
    <xf numFmtId="43" fontId="0" fillId="5" borderId="1" xfId="2" applyFont="1" applyFill="1" applyBorder="1"/>
    <xf numFmtId="43" fontId="0" fillId="0" borderId="1" xfId="0" applyNumberFormat="1" applyBorder="1"/>
    <xf numFmtId="0" fontId="8" fillId="0" borderId="1" xfId="0" applyFont="1" applyBorder="1"/>
    <xf numFmtId="0" fontId="8" fillId="5" borderId="1" xfId="0" applyFont="1" applyFill="1" applyBorder="1"/>
    <xf numFmtId="1" fontId="0" fillId="0" borderId="1" xfId="0" applyNumberFormat="1" applyBorder="1"/>
    <xf numFmtId="0" fontId="7" fillId="0" borderId="0" xfId="0" applyFont="1"/>
    <xf numFmtId="0" fontId="0" fillId="0" borderId="16" xfId="0" applyFill="1" applyBorder="1"/>
    <xf numFmtId="0" fontId="0" fillId="0" borderId="1" xfId="0" applyFill="1" applyBorder="1"/>
    <xf numFmtId="10" fontId="0" fillId="0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103086</xdr:colOff>
      <xdr:row>44</xdr:row>
      <xdr:rowOff>167264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C1060-5803-4CF1-B28D-7B79D3F5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4150"/>
          <a:ext cx="13514286" cy="80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222250</xdr:colOff>
      <xdr:row>20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EC32E-32A4-4F80-8D23-9E86721504A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89450" cy="370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linda.klepacki@gmail.com" TargetMode="External"/><Relationship Id="rId2" Type="http://schemas.openxmlformats.org/officeDocument/2006/relationships/hyperlink" Target="mailto:cjtweden@gmail.com" TargetMode="External"/><Relationship Id="rId1" Type="http://schemas.openxmlformats.org/officeDocument/2006/relationships/hyperlink" Target="mailto:goldenfan6@msn.com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about:blank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about:blank" TargetMode="External"/><Relationship Id="rId2" Type="http://schemas.openxmlformats.org/officeDocument/2006/relationships/hyperlink" Target="about:blank" TargetMode="External"/><Relationship Id="rId1" Type="http://schemas.openxmlformats.org/officeDocument/2006/relationships/hyperlink" Target="about:blank" TargetMode="Externa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2B89-11E3-45A3-88A3-93B1A4F631C5}">
  <dimension ref="B1:L12"/>
  <sheetViews>
    <sheetView showGridLines="0" workbookViewId="0">
      <selection activeCell="J22" sqref="J22"/>
    </sheetView>
  </sheetViews>
  <sheetFormatPr baseColWidth="10" defaultColWidth="8.83203125" defaultRowHeight="15" x14ac:dyDescent="0.2"/>
  <cols>
    <col min="1" max="1" width="1.5" customWidth="1"/>
    <col min="2" max="2" width="13.83203125" customWidth="1"/>
    <col min="3" max="12" width="10.5" customWidth="1"/>
  </cols>
  <sheetData>
    <row r="1" spans="2:12" ht="6.5" customHeight="1" x14ac:dyDescent="0.2"/>
    <row r="2" spans="2:12" ht="15" customHeight="1" x14ac:dyDescent="0.2">
      <c r="C2" s="61" t="s">
        <v>248</v>
      </c>
      <c r="D2" s="61"/>
      <c r="E2" s="62" t="s">
        <v>249</v>
      </c>
      <c r="F2" s="63"/>
      <c r="G2" s="63"/>
      <c r="H2" s="63"/>
      <c r="I2" s="63"/>
      <c r="J2" s="63"/>
      <c r="K2" s="63"/>
      <c r="L2" s="63"/>
    </row>
    <row r="3" spans="2:12" x14ac:dyDescent="0.2">
      <c r="B3" s="3"/>
      <c r="C3" s="48" t="s">
        <v>250</v>
      </c>
      <c r="D3" s="48" t="s">
        <v>251</v>
      </c>
      <c r="E3" s="48">
        <v>2021</v>
      </c>
      <c r="F3" s="48">
        <v>2020</v>
      </c>
      <c r="G3" s="48">
        <v>2019</v>
      </c>
      <c r="H3" s="48">
        <v>2018</v>
      </c>
      <c r="I3" s="48">
        <v>2017</v>
      </c>
      <c r="J3" s="48">
        <v>2016</v>
      </c>
      <c r="K3" s="48">
        <v>2015</v>
      </c>
      <c r="L3" s="48">
        <v>2014</v>
      </c>
    </row>
    <row r="4" spans="2:12" x14ac:dyDescent="0.2">
      <c r="B4" s="48" t="s">
        <v>252</v>
      </c>
      <c r="C4" s="49">
        <f>(C6*C7)</f>
        <v>13781.25</v>
      </c>
      <c r="D4" s="49">
        <f>(D6*D7)</f>
        <v>11025</v>
      </c>
      <c r="E4" s="50"/>
      <c r="F4" s="42">
        <v>11288</v>
      </c>
      <c r="G4" s="42">
        <v>13000</v>
      </c>
      <c r="H4" s="42">
        <v>9000</v>
      </c>
      <c r="I4" s="42">
        <v>7000</v>
      </c>
      <c r="J4" s="42">
        <v>7085</v>
      </c>
      <c r="K4" s="42"/>
      <c r="L4" s="42"/>
    </row>
    <row r="5" spans="2:12" x14ac:dyDescent="0.2">
      <c r="B5" s="48" t="s">
        <v>253</v>
      </c>
      <c r="C5" s="51">
        <f>(C6*8)</f>
        <v>2205</v>
      </c>
      <c r="D5" s="51">
        <f>(D6*8)</f>
        <v>2205</v>
      </c>
      <c r="E5" s="52"/>
      <c r="F5" s="42">
        <f>(F6*8)</f>
        <v>2100</v>
      </c>
      <c r="G5" s="42">
        <v>2000</v>
      </c>
      <c r="H5" s="42">
        <v>1800</v>
      </c>
      <c r="I5" s="42">
        <v>1400</v>
      </c>
      <c r="J5" s="42"/>
      <c r="K5" s="42"/>
      <c r="L5" s="42"/>
    </row>
    <row r="6" spans="2:12" x14ac:dyDescent="0.2">
      <c r="B6" s="48" t="s">
        <v>254</v>
      </c>
      <c r="C6" s="53">
        <f>(F6*1.05)</f>
        <v>275.625</v>
      </c>
      <c r="D6" s="53">
        <f>C6</f>
        <v>275.625</v>
      </c>
      <c r="E6" s="53">
        <v>225</v>
      </c>
      <c r="F6" s="42">
        <v>262.5</v>
      </c>
      <c r="G6" s="42">
        <f>(G5/8)</f>
        <v>250</v>
      </c>
      <c r="H6" s="42">
        <v>225</v>
      </c>
      <c r="I6" s="42">
        <f>(I4/I7)</f>
        <v>175</v>
      </c>
      <c r="J6" s="42"/>
      <c r="K6" s="42"/>
      <c r="L6" s="42"/>
    </row>
    <row r="7" spans="2:12" x14ac:dyDescent="0.2">
      <c r="B7" s="48" t="s">
        <v>255</v>
      </c>
      <c r="C7" s="54">
        <v>50</v>
      </c>
      <c r="D7" s="54">
        <v>40</v>
      </c>
      <c r="E7" s="55"/>
      <c r="F7" s="56">
        <f>(F4/F6)</f>
        <v>43.001904761904761</v>
      </c>
      <c r="G7" s="3">
        <f>(G4/G6)</f>
        <v>52</v>
      </c>
      <c r="H7" s="3">
        <f>(H4/H6)</f>
        <v>40</v>
      </c>
      <c r="I7" s="3">
        <v>40</v>
      </c>
      <c r="J7" s="3"/>
      <c r="K7" s="3"/>
      <c r="L7" s="3"/>
    </row>
    <row r="8" spans="2:12" x14ac:dyDescent="0.2">
      <c r="B8" s="48" t="s">
        <v>256</v>
      </c>
      <c r="C8" s="3"/>
      <c r="D8" s="3"/>
      <c r="E8" s="3">
        <v>7</v>
      </c>
      <c r="F8" s="3">
        <v>5</v>
      </c>
      <c r="G8" s="43">
        <v>6.5</v>
      </c>
      <c r="H8" s="3">
        <v>5</v>
      </c>
      <c r="I8" s="3">
        <v>5</v>
      </c>
      <c r="J8" s="3"/>
      <c r="K8" s="3"/>
      <c r="L8" s="3"/>
    </row>
    <row r="9" spans="2:12" x14ac:dyDescent="0.2">
      <c r="B9" s="48" t="s">
        <v>257</v>
      </c>
      <c r="C9" s="3"/>
      <c r="D9" s="3"/>
      <c r="E9" s="3">
        <v>746</v>
      </c>
      <c r="F9" s="3">
        <v>1050</v>
      </c>
      <c r="G9" s="3">
        <v>1141</v>
      </c>
      <c r="H9" s="3">
        <v>642</v>
      </c>
      <c r="I9" s="3">
        <v>651</v>
      </c>
      <c r="J9" s="3">
        <v>485</v>
      </c>
      <c r="K9" s="3">
        <v>688</v>
      </c>
      <c r="L9" s="3">
        <v>748</v>
      </c>
    </row>
    <row r="10" spans="2:12" x14ac:dyDescent="0.2">
      <c r="B10" s="48" t="s">
        <v>258</v>
      </c>
      <c r="C10" s="3"/>
      <c r="D10" s="3"/>
      <c r="E10" s="3"/>
      <c r="F10" s="3"/>
      <c r="G10" s="3">
        <v>1350</v>
      </c>
      <c r="H10" s="3">
        <v>1350</v>
      </c>
      <c r="I10" s="3">
        <v>1350</v>
      </c>
      <c r="J10" s="3"/>
      <c r="K10" s="3"/>
      <c r="L10" s="3"/>
    </row>
    <row r="11" spans="2:12" ht="6" customHeight="1" x14ac:dyDescent="0.2"/>
    <row r="12" spans="2:12" x14ac:dyDescent="0.2">
      <c r="B12" s="57" t="s">
        <v>259</v>
      </c>
    </row>
  </sheetData>
  <mergeCells count="2">
    <mergeCell ref="C2:D2"/>
    <mergeCell ref="E2:L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DF2AA-8C06-47CB-B292-BCBD497F567A}">
  <sheetPr>
    <pageSetUpPr fitToPage="1"/>
  </sheetPr>
  <dimension ref="A1:Q45"/>
  <sheetViews>
    <sheetView tabSelected="1" zoomScale="90" zoomScaleNormal="90" workbookViewId="0">
      <selection activeCell="M19" sqref="M19"/>
    </sheetView>
  </sheetViews>
  <sheetFormatPr baseColWidth="10" defaultColWidth="8.83203125" defaultRowHeight="15" x14ac:dyDescent="0.2"/>
  <cols>
    <col min="1" max="1" width="6" customWidth="1"/>
    <col min="2" max="2" width="23.33203125" style="1" customWidth="1"/>
    <col min="3" max="7" width="10.5" customWidth="1"/>
    <col min="8" max="8" width="10.5" bestFit="1" customWidth="1"/>
    <col min="9" max="10" width="8.6640625" customWidth="1"/>
    <col min="11" max="11" width="11.83203125" customWidth="1"/>
    <col min="17" max="17" width="43.83203125" customWidth="1"/>
  </cols>
  <sheetData>
    <row r="1" spans="1:17" x14ac:dyDescent="0.2">
      <c r="A1" s="63" t="s">
        <v>262</v>
      </c>
      <c r="B1" s="63"/>
      <c r="C1" s="63"/>
      <c r="D1" s="63"/>
      <c r="E1" s="63"/>
      <c r="F1" s="63"/>
      <c r="G1" s="63"/>
      <c r="H1" s="63"/>
      <c r="K1" s="63" t="s">
        <v>263</v>
      </c>
      <c r="L1" s="63"/>
      <c r="M1" s="63"/>
      <c r="N1" s="63"/>
      <c r="O1" s="63"/>
      <c r="P1" s="63"/>
      <c r="Q1" s="63"/>
    </row>
    <row r="2" spans="1:17" ht="16" x14ac:dyDescent="0.2">
      <c r="A2" s="5" t="s">
        <v>33</v>
      </c>
      <c r="B2" s="8" t="s">
        <v>0</v>
      </c>
      <c r="C2" s="9" t="s">
        <v>260</v>
      </c>
      <c r="D2" s="10" t="s">
        <v>32</v>
      </c>
      <c r="E2" s="9" t="s">
        <v>207</v>
      </c>
      <c r="F2" s="9" t="s">
        <v>29</v>
      </c>
      <c r="G2" s="9" t="s">
        <v>31</v>
      </c>
      <c r="H2" s="9" t="s">
        <v>30</v>
      </c>
      <c r="K2" s="64" t="s">
        <v>226</v>
      </c>
      <c r="L2" s="65" t="s">
        <v>28</v>
      </c>
      <c r="M2" s="66" t="s">
        <v>238</v>
      </c>
      <c r="N2" s="67"/>
      <c r="O2" s="67"/>
      <c r="P2" s="65" t="s">
        <v>233</v>
      </c>
      <c r="Q2" s="65" t="s">
        <v>261</v>
      </c>
    </row>
    <row r="3" spans="1:17" ht="32" x14ac:dyDescent="0.2">
      <c r="A3" s="3">
        <v>1</v>
      </c>
      <c r="B3" s="2" t="s">
        <v>1</v>
      </c>
      <c r="C3" s="3">
        <v>4</v>
      </c>
      <c r="D3" s="3">
        <v>6</v>
      </c>
      <c r="E3" s="3">
        <v>6</v>
      </c>
      <c r="F3" s="3">
        <v>6</v>
      </c>
      <c r="G3" s="6">
        <v>44354</v>
      </c>
      <c r="H3" s="3"/>
      <c r="K3" s="64"/>
      <c r="L3" s="65"/>
      <c r="M3" s="3" t="s">
        <v>241</v>
      </c>
      <c r="N3" s="2" t="s">
        <v>242</v>
      </c>
      <c r="O3" s="45" t="s">
        <v>243</v>
      </c>
      <c r="P3" s="65"/>
      <c r="Q3" s="65"/>
    </row>
    <row r="4" spans="1:17" ht="16" x14ac:dyDescent="0.2">
      <c r="A4" s="5">
        <v>2</v>
      </c>
      <c r="B4" s="4" t="s">
        <v>19</v>
      </c>
      <c r="C4" s="5">
        <v>10</v>
      </c>
      <c r="D4" s="5">
        <v>8</v>
      </c>
      <c r="E4" s="5">
        <v>8</v>
      </c>
      <c r="F4" s="5">
        <v>8</v>
      </c>
      <c r="G4" s="7">
        <v>44358</v>
      </c>
      <c r="H4" s="5"/>
      <c r="K4" s="40">
        <v>44354</v>
      </c>
      <c r="L4" s="3">
        <v>87</v>
      </c>
      <c r="M4" s="3">
        <v>830</v>
      </c>
      <c r="N4" s="3">
        <v>6</v>
      </c>
      <c r="O4" s="3">
        <v>8</v>
      </c>
      <c r="P4" s="3"/>
      <c r="Q4" s="3"/>
    </row>
    <row r="5" spans="1:17" ht="16" x14ac:dyDescent="0.2">
      <c r="A5" s="5">
        <v>3</v>
      </c>
      <c r="B5" s="4" t="s">
        <v>20</v>
      </c>
      <c r="C5" s="5">
        <v>55</v>
      </c>
      <c r="D5" s="5">
        <v>36</v>
      </c>
      <c r="E5" s="5">
        <v>52</v>
      </c>
      <c r="F5" s="5">
        <v>52</v>
      </c>
      <c r="G5" s="7">
        <v>44358</v>
      </c>
      <c r="H5" s="5"/>
      <c r="K5" s="40">
        <v>44355</v>
      </c>
      <c r="L5" s="3">
        <v>84</v>
      </c>
      <c r="M5" s="3">
        <v>830</v>
      </c>
      <c r="N5" s="3">
        <v>6</v>
      </c>
      <c r="O5" s="3">
        <v>8</v>
      </c>
      <c r="P5" s="3"/>
      <c r="Q5" s="3"/>
    </row>
    <row r="6" spans="1:17" ht="16" x14ac:dyDescent="0.2">
      <c r="A6" s="3">
        <v>4</v>
      </c>
      <c r="B6" s="2" t="s">
        <v>21</v>
      </c>
      <c r="C6" s="3">
        <v>77</v>
      </c>
      <c r="D6" s="3">
        <v>24</v>
      </c>
      <c r="E6" s="3">
        <v>28</v>
      </c>
      <c r="F6" s="3">
        <v>28</v>
      </c>
      <c r="G6" s="6">
        <v>44354</v>
      </c>
      <c r="H6" s="3"/>
      <c r="K6" s="40">
        <v>44356</v>
      </c>
      <c r="L6" s="3">
        <v>66</v>
      </c>
      <c r="M6" s="3">
        <v>840</v>
      </c>
      <c r="N6" s="3">
        <v>4</v>
      </c>
      <c r="O6" s="3">
        <v>8</v>
      </c>
      <c r="P6" s="3">
        <v>2</v>
      </c>
      <c r="Q6" s="3" t="s">
        <v>231</v>
      </c>
    </row>
    <row r="7" spans="1:17" ht="16" x14ac:dyDescent="0.2">
      <c r="A7" s="3">
        <v>5</v>
      </c>
      <c r="B7" s="2" t="s">
        <v>22</v>
      </c>
      <c r="C7" s="3">
        <v>82</v>
      </c>
      <c r="D7" s="3">
        <v>41</v>
      </c>
      <c r="E7" s="3">
        <v>69</v>
      </c>
      <c r="F7" s="3">
        <v>69</v>
      </c>
      <c r="G7" s="6">
        <v>44364</v>
      </c>
      <c r="H7" s="3"/>
      <c r="J7" s="24"/>
      <c r="K7" s="40">
        <v>44357</v>
      </c>
      <c r="L7" s="3">
        <v>105</v>
      </c>
      <c r="M7" s="3">
        <v>840</v>
      </c>
      <c r="N7" s="3">
        <v>6</v>
      </c>
      <c r="O7" s="3">
        <v>8</v>
      </c>
      <c r="P7" s="3">
        <v>3</v>
      </c>
      <c r="Q7" s="3" t="s">
        <v>232</v>
      </c>
    </row>
    <row r="8" spans="1:17" ht="16" x14ac:dyDescent="0.2">
      <c r="A8" s="3">
        <v>6</v>
      </c>
      <c r="B8" s="2" t="s">
        <v>23</v>
      </c>
      <c r="C8" s="3">
        <v>9</v>
      </c>
      <c r="D8" s="3">
        <v>20</v>
      </c>
      <c r="E8" s="3">
        <v>22</v>
      </c>
      <c r="F8" s="3">
        <v>22</v>
      </c>
      <c r="G8" s="6">
        <v>44358</v>
      </c>
      <c r="H8" s="3"/>
      <c r="I8" s="58"/>
      <c r="J8" s="24"/>
      <c r="K8" s="40">
        <v>44358</v>
      </c>
      <c r="L8" s="3">
        <v>149</v>
      </c>
      <c r="M8" s="3">
        <v>1000</v>
      </c>
      <c r="N8" s="3">
        <v>6</v>
      </c>
      <c r="O8" s="3">
        <v>8</v>
      </c>
      <c r="P8" s="3" t="s">
        <v>235</v>
      </c>
      <c r="Q8" s="3" t="s">
        <v>236</v>
      </c>
    </row>
    <row r="9" spans="1:17" ht="16" x14ac:dyDescent="0.2">
      <c r="A9" s="5">
        <v>7</v>
      </c>
      <c r="B9" s="4" t="s">
        <v>7</v>
      </c>
      <c r="C9" s="5">
        <v>1</v>
      </c>
      <c r="D9" s="5">
        <v>0</v>
      </c>
      <c r="E9" s="5">
        <v>0</v>
      </c>
      <c r="F9" s="5">
        <v>0</v>
      </c>
      <c r="G9" s="7">
        <v>44354</v>
      </c>
      <c r="H9" s="5"/>
      <c r="J9" s="24"/>
      <c r="K9" s="2" t="s">
        <v>239</v>
      </c>
      <c r="L9" s="3">
        <f>SUM(L4:L8)</f>
        <v>491</v>
      </c>
      <c r="M9" s="3"/>
      <c r="N9" s="3"/>
      <c r="O9" s="3"/>
      <c r="P9" s="3"/>
      <c r="Q9" s="3"/>
    </row>
    <row r="10" spans="1:17" ht="16" x14ac:dyDescent="0.2">
      <c r="A10" s="5">
        <v>8</v>
      </c>
      <c r="B10" s="4" t="s">
        <v>8</v>
      </c>
      <c r="C10" s="5">
        <v>26</v>
      </c>
      <c r="D10" s="5">
        <v>22</v>
      </c>
      <c r="E10" s="5">
        <v>21</v>
      </c>
      <c r="F10" s="5">
        <v>21</v>
      </c>
      <c r="G10" s="7">
        <v>44354</v>
      </c>
      <c r="H10" s="5"/>
      <c r="J10" s="24"/>
      <c r="K10" s="40">
        <v>44364</v>
      </c>
      <c r="L10" s="3">
        <v>91</v>
      </c>
      <c r="M10" s="3"/>
      <c r="N10" s="3">
        <v>6</v>
      </c>
      <c r="O10" s="3">
        <v>8</v>
      </c>
      <c r="P10" s="3"/>
      <c r="Q10" s="3"/>
    </row>
    <row r="11" spans="1:17" ht="16" x14ac:dyDescent="0.2">
      <c r="A11" s="5">
        <v>9</v>
      </c>
      <c r="B11" s="4" t="s">
        <v>9</v>
      </c>
      <c r="C11" s="5">
        <v>26</v>
      </c>
      <c r="D11" s="5">
        <v>18</v>
      </c>
      <c r="E11" s="5">
        <v>28</v>
      </c>
      <c r="F11" s="5">
        <v>28</v>
      </c>
      <c r="G11" s="7">
        <v>44354</v>
      </c>
      <c r="H11" s="5" t="s">
        <v>225</v>
      </c>
      <c r="J11" s="24"/>
      <c r="K11" s="40">
        <v>44365</v>
      </c>
      <c r="L11" s="3">
        <v>78</v>
      </c>
      <c r="M11" s="3"/>
      <c r="N11" s="3">
        <v>4</v>
      </c>
      <c r="O11" s="3">
        <v>4</v>
      </c>
      <c r="P11" s="3" t="s">
        <v>244</v>
      </c>
      <c r="Q11" s="3" t="s">
        <v>246</v>
      </c>
    </row>
    <row r="12" spans="1:17" ht="17" thickBot="1" x14ac:dyDescent="0.25">
      <c r="A12" s="5">
        <v>10</v>
      </c>
      <c r="B12" s="4" t="s">
        <v>10</v>
      </c>
      <c r="C12" s="5">
        <v>16</v>
      </c>
      <c r="D12" s="5">
        <v>9</v>
      </c>
      <c r="E12" s="5">
        <v>13</v>
      </c>
      <c r="F12" s="5">
        <v>13</v>
      </c>
      <c r="G12" s="7">
        <v>44355</v>
      </c>
      <c r="H12" s="5"/>
      <c r="J12" s="24"/>
      <c r="K12" s="40">
        <v>44370</v>
      </c>
      <c r="L12" s="47">
        <v>86</v>
      </c>
      <c r="M12" s="3"/>
      <c r="N12" s="47">
        <v>5</v>
      </c>
      <c r="O12" s="47">
        <v>5</v>
      </c>
      <c r="P12" s="3"/>
      <c r="Q12" s="3" t="s">
        <v>245</v>
      </c>
    </row>
    <row r="13" spans="1:17" ht="16" x14ac:dyDescent="0.2">
      <c r="A13" s="5">
        <v>11</v>
      </c>
      <c r="B13" s="4" t="s">
        <v>11</v>
      </c>
      <c r="C13" s="5">
        <v>54</v>
      </c>
      <c r="D13" s="5">
        <v>28</v>
      </c>
      <c r="E13" s="5">
        <v>66</v>
      </c>
      <c r="F13" s="5">
        <v>66</v>
      </c>
      <c r="G13" s="7">
        <v>44355</v>
      </c>
      <c r="H13" s="5"/>
      <c r="J13" s="24"/>
      <c r="K13" s="2" t="s">
        <v>240</v>
      </c>
      <c r="L13" s="46">
        <f>SUM(L9:L12)</f>
        <v>746</v>
      </c>
      <c r="M13" s="3"/>
      <c r="N13" s="46">
        <f>SUM(N4:N12)</f>
        <v>43</v>
      </c>
      <c r="O13" s="46">
        <f>SUM(O4:O12)</f>
        <v>57</v>
      </c>
      <c r="P13" s="3"/>
      <c r="Q13" s="3"/>
    </row>
    <row r="14" spans="1:17" ht="32" x14ac:dyDescent="0.2">
      <c r="A14" s="3">
        <v>12</v>
      </c>
      <c r="B14" s="36" t="s">
        <v>14</v>
      </c>
      <c r="C14" s="3">
        <v>12</v>
      </c>
      <c r="D14" s="3">
        <v>41</v>
      </c>
      <c r="E14" s="3">
        <v>71</v>
      </c>
      <c r="F14" s="3">
        <v>71</v>
      </c>
      <c r="G14" s="6">
        <v>44370</v>
      </c>
      <c r="H14" s="3"/>
      <c r="J14" s="24"/>
      <c r="K14" s="2" t="s">
        <v>247</v>
      </c>
      <c r="L14" s="3"/>
      <c r="M14" s="3"/>
      <c r="N14" s="44">
        <f>(225*N13)</f>
        <v>9675</v>
      </c>
      <c r="O14" s="44">
        <f>(225*O13)</f>
        <v>12825</v>
      </c>
      <c r="P14" s="3"/>
      <c r="Q14" s="3"/>
    </row>
    <row r="15" spans="1:17" ht="16" x14ac:dyDescent="0.2">
      <c r="A15" s="3">
        <v>13</v>
      </c>
      <c r="B15" s="2" t="s">
        <v>15</v>
      </c>
      <c r="C15" s="3">
        <v>123</v>
      </c>
      <c r="D15" s="3">
        <v>15</v>
      </c>
      <c r="E15" s="3">
        <v>41</v>
      </c>
      <c r="F15" s="3">
        <v>41</v>
      </c>
      <c r="G15" s="6">
        <v>44357</v>
      </c>
      <c r="H15" s="3" t="s">
        <v>234</v>
      </c>
      <c r="I15" s="58"/>
      <c r="J15" s="24"/>
    </row>
    <row r="16" spans="1:17" ht="16" x14ac:dyDescent="0.2">
      <c r="A16" s="3">
        <v>14</v>
      </c>
      <c r="B16" s="2" t="s">
        <v>16</v>
      </c>
      <c r="C16" s="3">
        <v>36</v>
      </c>
      <c r="D16" s="3">
        <v>4</v>
      </c>
      <c r="E16" s="3">
        <v>11</v>
      </c>
      <c r="F16" s="3">
        <v>11</v>
      </c>
      <c r="G16" s="6">
        <v>44357</v>
      </c>
      <c r="H16" s="3"/>
      <c r="J16" s="24"/>
    </row>
    <row r="17" spans="1:10" ht="16" x14ac:dyDescent="0.2">
      <c r="A17" s="5">
        <v>15</v>
      </c>
      <c r="B17" s="4" t="s">
        <v>24</v>
      </c>
      <c r="C17" s="5">
        <v>0</v>
      </c>
      <c r="D17" s="5">
        <v>1</v>
      </c>
      <c r="E17" s="5">
        <v>1</v>
      </c>
      <c r="F17" s="5">
        <v>1</v>
      </c>
      <c r="G17" s="7">
        <v>44357</v>
      </c>
      <c r="H17" s="5"/>
      <c r="J17" s="24"/>
    </row>
    <row r="18" spans="1:10" ht="16" x14ac:dyDescent="0.2">
      <c r="A18" s="5">
        <v>16</v>
      </c>
      <c r="B18" s="4" t="s">
        <v>25</v>
      </c>
      <c r="C18" s="5">
        <v>53</v>
      </c>
      <c r="D18" s="5">
        <v>39</v>
      </c>
      <c r="E18" s="5">
        <v>87</v>
      </c>
      <c r="F18" s="5">
        <v>87</v>
      </c>
      <c r="G18" s="7" t="s">
        <v>227</v>
      </c>
      <c r="H18" s="5" t="s">
        <v>228</v>
      </c>
      <c r="I18" s="58"/>
      <c r="J18" s="24"/>
    </row>
    <row r="19" spans="1:10" ht="16" x14ac:dyDescent="0.2">
      <c r="A19" s="5">
        <v>17</v>
      </c>
      <c r="B19" s="4" t="s">
        <v>26</v>
      </c>
      <c r="C19" s="5">
        <v>64</v>
      </c>
      <c r="D19" s="5">
        <v>37</v>
      </c>
      <c r="E19" s="5">
        <v>44</v>
      </c>
      <c r="F19" s="5">
        <v>44</v>
      </c>
      <c r="G19" s="7">
        <v>44356</v>
      </c>
      <c r="H19" s="5"/>
    </row>
    <row r="20" spans="1:10" ht="16" x14ac:dyDescent="0.2">
      <c r="A20" s="3">
        <v>18</v>
      </c>
      <c r="B20" s="2" t="s">
        <v>4</v>
      </c>
      <c r="C20" s="3">
        <v>8</v>
      </c>
      <c r="D20" s="3">
        <v>6</v>
      </c>
      <c r="E20" s="3">
        <v>12</v>
      </c>
      <c r="F20" s="3">
        <v>12</v>
      </c>
      <c r="G20" s="6">
        <v>44365</v>
      </c>
      <c r="H20" s="3"/>
    </row>
    <row r="21" spans="1:10" ht="16" x14ac:dyDescent="0.2">
      <c r="A21" s="5">
        <v>19</v>
      </c>
      <c r="B21" s="4" t="s">
        <v>6</v>
      </c>
      <c r="C21" s="5">
        <v>41</v>
      </c>
      <c r="D21" s="5">
        <v>5</v>
      </c>
      <c r="E21" s="5">
        <v>7</v>
      </c>
      <c r="F21" s="5">
        <v>7</v>
      </c>
      <c r="G21" s="7">
        <v>44356</v>
      </c>
      <c r="H21" s="5"/>
    </row>
    <row r="22" spans="1:10" ht="16" x14ac:dyDescent="0.2">
      <c r="A22" s="3">
        <v>20</v>
      </c>
      <c r="B22" s="36" t="s">
        <v>3</v>
      </c>
      <c r="C22" s="3">
        <v>19</v>
      </c>
      <c r="D22" s="3">
        <v>3</v>
      </c>
      <c r="E22" s="3">
        <v>6</v>
      </c>
      <c r="F22" s="3">
        <v>6</v>
      </c>
      <c r="G22" s="6">
        <v>44370</v>
      </c>
      <c r="H22" s="3"/>
    </row>
    <row r="23" spans="1:10" ht="16" x14ac:dyDescent="0.2">
      <c r="A23" s="5">
        <v>21</v>
      </c>
      <c r="B23" s="4" t="s">
        <v>17</v>
      </c>
      <c r="C23" s="5">
        <v>7</v>
      </c>
      <c r="D23" s="5">
        <v>0</v>
      </c>
      <c r="E23" s="5">
        <v>7</v>
      </c>
      <c r="F23" s="5">
        <v>7</v>
      </c>
      <c r="G23" s="7">
        <v>44358</v>
      </c>
      <c r="H23" s="5"/>
    </row>
    <row r="24" spans="1:10" ht="16" x14ac:dyDescent="0.2">
      <c r="A24" s="5">
        <v>22</v>
      </c>
      <c r="B24" s="4" t="s">
        <v>18</v>
      </c>
      <c r="C24" s="5">
        <v>54</v>
      </c>
      <c r="D24" s="5">
        <v>23</v>
      </c>
      <c r="E24" s="5">
        <v>30</v>
      </c>
      <c r="F24" s="5">
        <v>30</v>
      </c>
      <c r="G24" s="7">
        <v>44358</v>
      </c>
      <c r="H24" s="5"/>
    </row>
    <row r="25" spans="1:10" ht="16" x14ac:dyDescent="0.2">
      <c r="A25" s="3">
        <v>23</v>
      </c>
      <c r="B25" s="2" t="s">
        <v>2</v>
      </c>
      <c r="C25" s="3">
        <v>46</v>
      </c>
      <c r="D25" s="3">
        <v>14</v>
      </c>
      <c r="E25" s="3">
        <v>22</v>
      </c>
      <c r="F25" s="3">
        <v>22</v>
      </c>
      <c r="G25" s="6">
        <v>44364</v>
      </c>
      <c r="H25" s="3"/>
    </row>
    <row r="26" spans="1:10" ht="16" x14ac:dyDescent="0.2">
      <c r="A26" s="5">
        <v>24</v>
      </c>
      <c r="B26" s="4" t="s">
        <v>5</v>
      </c>
      <c r="C26" s="5">
        <v>42</v>
      </c>
      <c r="D26" s="5">
        <v>1</v>
      </c>
      <c r="E26" s="5">
        <v>10</v>
      </c>
      <c r="F26" s="5">
        <v>10</v>
      </c>
      <c r="G26" s="7">
        <v>44358</v>
      </c>
      <c r="H26" s="5"/>
    </row>
    <row r="27" spans="1:10" ht="16" x14ac:dyDescent="0.2">
      <c r="A27" s="3">
        <v>25</v>
      </c>
      <c r="B27" s="2" t="s">
        <v>12</v>
      </c>
      <c r="C27" s="3">
        <v>31</v>
      </c>
      <c r="D27" s="3">
        <v>0</v>
      </c>
      <c r="E27" s="3">
        <v>2</v>
      </c>
      <c r="F27" s="3">
        <v>2</v>
      </c>
      <c r="G27" s="6">
        <v>44354</v>
      </c>
      <c r="H27" s="3"/>
    </row>
    <row r="28" spans="1:10" ht="16" x14ac:dyDescent="0.2">
      <c r="A28" s="3">
        <v>26</v>
      </c>
      <c r="B28" s="2" t="s">
        <v>34</v>
      </c>
      <c r="C28" s="3">
        <v>9</v>
      </c>
      <c r="D28" s="3">
        <v>11</v>
      </c>
      <c r="E28" s="3">
        <v>7</v>
      </c>
      <c r="F28" s="3">
        <v>7</v>
      </c>
      <c r="G28" s="6">
        <v>44354</v>
      </c>
      <c r="H28" s="3"/>
    </row>
    <row r="29" spans="1:10" ht="32" x14ac:dyDescent="0.2">
      <c r="A29" s="3">
        <v>27</v>
      </c>
      <c r="B29" s="2" t="s">
        <v>35</v>
      </c>
      <c r="C29" s="3">
        <v>8</v>
      </c>
      <c r="D29" s="3">
        <v>3</v>
      </c>
      <c r="E29" s="3">
        <v>23</v>
      </c>
      <c r="F29" s="3">
        <v>23</v>
      </c>
      <c r="G29" s="6">
        <v>44365</v>
      </c>
      <c r="H29" s="3"/>
    </row>
    <row r="30" spans="1:10" ht="16" x14ac:dyDescent="0.2">
      <c r="A30" s="3">
        <v>28</v>
      </c>
      <c r="B30" s="36" t="s">
        <v>13</v>
      </c>
      <c r="C30" s="3">
        <v>90</v>
      </c>
      <c r="D30" s="3">
        <v>44</v>
      </c>
      <c r="E30" s="3">
        <v>52</v>
      </c>
      <c r="F30" s="3">
        <v>52</v>
      </c>
      <c r="G30" s="6">
        <v>44370</v>
      </c>
      <c r="H30" s="41" t="s">
        <v>237</v>
      </c>
    </row>
    <row r="31" spans="1:10" ht="16" x14ac:dyDescent="0.2">
      <c r="A31" s="59"/>
      <c r="B31" s="36" t="s">
        <v>264</v>
      </c>
      <c r="C31" s="59">
        <f>SUM(C3:C30)</f>
        <v>1003</v>
      </c>
      <c r="D31" s="59">
        <f>SUM(D3:D30)</f>
        <v>459</v>
      </c>
      <c r="E31" s="59">
        <f>SUM(E3:E30)</f>
        <v>746</v>
      </c>
      <c r="F31" s="59">
        <f>SUM(F3:F30)</f>
        <v>746</v>
      </c>
      <c r="G31" s="59"/>
      <c r="H31" s="60">
        <f>F31/E31</f>
        <v>1</v>
      </c>
    </row>
    <row r="34" ht="30" customHeight="1" x14ac:dyDescent="0.2"/>
    <row r="44" ht="14.5" customHeight="1" x14ac:dyDescent="0.2"/>
    <row r="45" ht="14.5" customHeight="1" x14ac:dyDescent="0.2"/>
  </sheetData>
  <mergeCells count="7">
    <mergeCell ref="A1:H1"/>
    <mergeCell ref="K1:Q1"/>
    <mergeCell ref="K2:K3"/>
    <mergeCell ref="L2:L3"/>
    <mergeCell ref="M2:O2"/>
    <mergeCell ref="P2:P3"/>
    <mergeCell ref="Q2:Q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1020A-E14E-4E18-B603-E7492FB5B633}">
  <dimension ref="A1"/>
  <sheetViews>
    <sheetView workbookViewId="0">
      <selection activeCell="A11" sqref="A11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68DB3-B2EC-4EEA-BE30-620F8928C1A8}">
  <sheetPr>
    <pageSetUpPr fitToPage="1"/>
  </sheetPr>
  <dimension ref="A1:K10"/>
  <sheetViews>
    <sheetView workbookViewId="0">
      <selection activeCell="C12" sqref="C12"/>
    </sheetView>
  </sheetViews>
  <sheetFormatPr baseColWidth="10" defaultColWidth="8.6640625" defaultRowHeight="15" x14ac:dyDescent="0.2"/>
  <cols>
    <col min="1" max="1" width="8.6640625" style="1"/>
    <col min="2" max="2" width="8.6640625" style="13"/>
    <col min="3" max="3" width="25.1640625" style="1" bestFit="1" customWidth="1"/>
    <col min="4" max="4" width="22.83203125" style="1" customWidth="1"/>
    <col min="5" max="5" width="25.6640625" style="1" customWidth="1"/>
    <col min="6" max="6" width="34.5" style="1" customWidth="1"/>
    <col min="7" max="8" width="18" style="1" customWidth="1"/>
    <col min="9" max="9" width="17" style="1" hidden="1" customWidth="1"/>
    <col min="10" max="10" width="43.5" style="1" hidden="1" customWidth="1"/>
    <col min="11" max="16384" width="8.6640625" style="1"/>
  </cols>
  <sheetData>
    <row r="1" spans="1:11" ht="16" x14ac:dyDescent="0.2">
      <c r="A1" s="4" t="s">
        <v>167</v>
      </c>
      <c r="B1" s="8" t="s">
        <v>135</v>
      </c>
      <c r="C1" s="4" t="s">
        <v>36</v>
      </c>
      <c r="D1" s="4"/>
      <c r="E1" s="4" t="s">
        <v>37</v>
      </c>
      <c r="F1" s="4" t="s">
        <v>38</v>
      </c>
      <c r="G1" s="4" t="s">
        <v>39</v>
      </c>
      <c r="H1" s="4" t="s">
        <v>210</v>
      </c>
      <c r="I1" s="4" t="s">
        <v>40</v>
      </c>
      <c r="J1" s="4" t="s">
        <v>41</v>
      </c>
    </row>
    <row r="2" spans="1:11" ht="32" x14ac:dyDescent="0.2">
      <c r="A2" s="36" t="s">
        <v>169</v>
      </c>
      <c r="B2" s="37">
        <v>3</v>
      </c>
      <c r="C2" s="36" t="s">
        <v>72</v>
      </c>
      <c r="D2" s="36" t="s">
        <v>170</v>
      </c>
      <c r="E2" s="36" t="s">
        <v>159</v>
      </c>
      <c r="F2" s="36" t="s">
        <v>73</v>
      </c>
      <c r="G2" s="36" t="s">
        <v>74</v>
      </c>
      <c r="H2" s="36" t="s">
        <v>211</v>
      </c>
      <c r="I2" s="2" t="s">
        <v>75</v>
      </c>
      <c r="J2" s="2" t="s">
        <v>76</v>
      </c>
      <c r="K2" s="1" t="s">
        <v>229</v>
      </c>
    </row>
    <row r="3" spans="1:11" ht="32" x14ac:dyDescent="0.2">
      <c r="A3" s="36" t="s">
        <v>169</v>
      </c>
      <c r="B3" s="37">
        <v>7</v>
      </c>
      <c r="C3" s="36" t="s">
        <v>160</v>
      </c>
      <c r="D3" s="36" t="s">
        <v>171</v>
      </c>
      <c r="E3" s="36" t="s">
        <v>161</v>
      </c>
      <c r="F3" s="36"/>
      <c r="G3" s="36" t="s">
        <v>209</v>
      </c>
      <c r="H3" s="36" t="s">
        <v>211</v>
      </c>
      <c r="I3" s="14" t="s">
        <v>162</v>
      </c>
      <c r="J3" s="2"/>
      <c r="K3" s="1" t="s">
        <v>230</v>
      </c>
    </row>
    <row r="4" spans="1:11" ht="96" x14ac:dyDescent="0.2">
      <c r="A4" s="36" t="s">
        <v>169</v>
      </c>
      <c r="B4" s="37" t="s">
        <v>164</v>
      </c>
      <c r="C4" s="36" t="s">
        <v>163</v>
      </c>
      <c r="D4" s="36" t="s">
        <v>173</v>
      </c>
      <c r="E4" s="36" t="s">
        <v>27</v>
      </c>
      <c r="F4" s="36"/>
      <c r="G4" s="36" t="s">
        <v>172</v>
      </c>
      <c r="H4" s="36" t="s">
        <v>211</v>
      </c>
      <c r="I4" s="14" t="s">
        <v>174</v>
      </c>
      <c r="J4" s="2"/>
    </row>
    <row r="5" spans="1:11" ht="16" x14ac:dyDescent="0.2">
      <c r="A5" s="2" t="s">
        <v>169</v>
      </c>
      <c r="B5" s="11" t="s">
        <v>164</v>
      </c>
      <c r="C5" s="2" t="s">
        <v>175</v>
      </c>
      <c r="D5" s="2"/>
      <c r="E5" s="2" t="s">
        <v>176</v>
      </c>
      <c r="F5" s="2"/>
      <c r="G5" s="2" t="s">
        <v>178</v>
      </c>
      <c r="H5" s="2"/>
      <c r="I5" s="14" t="s">
        <v>177</v>
      </c>
      <c r="J5" s="2"/>
    </row>
    <row r="6" spans="1:11" ht="16" x14ac:dyDescent="0.2">
      <c r="A6" s="2" t="s">
        <v>169</v>
      </c>
      <c r="B6" s="11" t="s">
        <v>164</v>
      </c>
      <c r="C6" s="2" t="s">
        <v>212</v>
      </c>
      <c r="D6" s="2"/>
      <c r="E6" s="2" t="s">
        <v>213</v>
      </c>
      <c r="F6" s="2"/>
      <c r="G6" s="2" t="s">
        <v>222</v>
      </c>
      <c r="H6" s="2"/>
      <c r="I6" s="2"/>
      <c r="J6" s="14" t="s">
        <v>214</v>
      </c>
    </row>
    <row r="7" spans="1:11" ht="32" x14ac:dyDescent="0.2">
      <c r="A7" s="2" t="s">
        <v>169</v>
      </c>
      <c r="B7" s="11" t="s">
        <v>164</v>
      </c>
      <c r="C7" s="2" t="s">
        <v>218</v>
      </c>
      <c r="D7" s="2" t="s">
        <v>223</v>
      </c>
      <c r="E7" s="2" t="s">
        <v>221</v>
      </c>
      <c r="F7" s="2"/>
      <c r="G7" s="2" t="s">
        <v>222</v>
      </c>
      <c r="H7" s="2"/>
      <c r="I7" s="2" t="s">
        <v>219</v>
      </c>
      <c r="J7" s="14" t="s">
        <v>220</v>
      </c>
    </row>
    <row r="8" spans="1:11" ht="16" x14ac:dyDescent="0.2">
      <c r="A8" s="2" t="s">
        <v>169</v>
      </c>
      <c r="B8" s="37" t="s">
        <v>66</v>
      </c>
      <c r="C8" s="2" t="s">
        <v>67</v>
      </c>
      <c r="D8" s="2" t="s">
        <v>68</v>
      </c>
      <c r="E8" s="2" t="s">
        <v>69</v>
      </c>
      <c r="F8" s="2" t="s">
        <v>70</v>
      </c>
      <c r="G8" s="2"/>
      <c r="H8" s="2"/>
      <c r="I8" s="17"/>
      <c r="J8" s="2" t="s">
        <v>71</v>
      </c>
    </row>
    <row r="9" spans="1:11" ht="16" x14ac:dyDescent="0.2">
      <c r="A9" s="2" t="s">
        <v>169</v>
      </c>
      <c r="B9" s="37" t="s">
        <v>66</v>
      </c>
      <c r="C9" s="2" t="s">
        <v>110</v>
      </c>
      <c r="D9" s="2" t="s">
        <v>111</v>
      </c>
      <c r="E9" s="2"/>
      <c r="F9" s="2" t="s">
        <v>112</v>
      </c>
      <c r="G9" s="2"/>
      <c r="H9" s="2"/>
      <c r="I9" s="17"/>
      <c r="J9" s="2" t="s">
        <v>113</v>
      </c>
    </row>
    <row r="10" spans="1:11" ht="16" x14ac:dyDescent="0.2">
      <c r="A10" s="2" t="s">
        <v>169</v>
      </c>
      <c r="B10" s="11" t="s">
        <v>66</v>
      </c>
      <c r="C10" s="2" t="s">
        <v>215</v>
      </c>
      <c r="D10" s="2"/>
      <c r="E10" s="2" t="s">
        <v>217</v>
      </c>
      <c r="F10" s="2"/>
      <c r="G10" s="2" t="s">
        <v>216</v>
      </c>
      <c r="H10" s="2"/>
      <c r="I10" s="2"/>
      <c r="J10" s="2" t="s">
        <v>224</v>
      </c>
    </row>
  </sheetData>
  <autoFilter ref="A1:J7" xr:uid="{BCD68DB3-B2EC-4EEA-BE30-620F8928C1A8}"/>
  <hyperlinks>
    <hyperlink ref="I3" r:id="rId1" xr:uid="{8E562C66-F655-4806-AD6E-D8B7842071D4}"/>
    <hyperlink ref="J6" r:id="rId2" xr:uid="{E40CEE62-384C-4654-928F-1C3E1C8FB532}"/>
    <hyperlink ref="J7" r:id="rId3" xr:uid="{2546B995-0C3E-461C-A370-2865B5A04315}"/>
  </hyperlinks>
  <pageMargins left="0.7" right="0.7" top="0.75" bottom="0.75" header="0.3" footer="0.3"/>
  <pageSetup scale="59" orientation="landscape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409F9-DCD6-4309-8729-5982D5EE9AB3}">
  <dimension ref="A1:F44"/>
  <sheetViews>
    <sheetView workbookViewId="0">
      <selection activeCell="D22" sqref="D22"/>
    </sheetView>
  </sheetViews>
  <sheetFormatPr baseColWidth="10" defaultColWidth="8.83203125" defaultRowHeight="15" x14ac:dyDescent="0.2"/>
  <cols>
    <col min="1" max="1" width="27.6640625" customWidth="1"/>
    <col min="2" max="6" width="20.5" customWidth="1"/>
  </cols>
  <sheetData>
    <row r="1" spans="1:6" x14ac:dyDescent="0.2">
      <c r="A1" t="s">
        <v>137</v>
      </c>
    </row>
    <row r="3" spans="1:6" x14ac:dyDescent="0.2">
      <c r="A3" s="3" t="s">
        <v>138</v>
      </c>
      <c r="B3" s="3" t="s">
        <v>144</v>
      </c>
      <c r="C3" s="3" t="s">
        <v>145</v>
      </c>
      <c r="D3" s="3" t="s">
        <v>146</v>
      </c>
      <c r="E3" s="3" t="s">
        <v>147</v>
      </c>
      <c r="F3" s="3" t="s">
        <v>148</v>
      </c>
    </row>
    <row r="4" spans="1:6" x14ac:dyDescent="0.2">
      <c r="A4" s="3" t="s">
        <v>149</v>
      </c>
      <c r="B4" s="3" t="s">
        <v>199</v>
      </c>
      <c r="C4" s="3" t="s">
        <v>198</v>
      </c>
      <c r="D4" s="3" t="s">
        <v>142</v>
      </c>
      <c r="E4" s="3" t="s">
        <v>199</v>
      </c>
      <c r="F4" s="3" t="s">
        <v>179</v>
      </c>
    </row>
    <row r="5" spans="1:6" x14ac:dyDescent="0.2">
      <c r="A5" s="3" t="s">
        <v>150</v>
      </c>
      <c r="B5" s="32"/>
      <c r="C5" s="32"/>
      <c r="D5" s="32"/>
      <c r="E5" s="32"/>
      <c r="F5" s="32"/>
    </row>
    <row r="6" spans="1:6" x14ac:dyDescent="0.2">
      <c r="A6" s="3" t="s">
        <v>151</v>
      </c>
      <c r="B6" s="3"/>
      <c r="C6" s="3"/>
      <c r="D6" s="3"/>
      <c r="E6" s="3"/>
      <c r="F6" s="3"/>
    </row>
    <row r="7" spans="1:6" x14ac:dyDescent="0.2">
      <c r="A7" s="3" t="s">
        <v>152</v>
      </c>
      <c r="B7" s="33" t="s">
        <v>205</v>
      </c>
      <c r="C7" s="33" t="s">
        <v>205</v>
      </c>
      <c r="D7" s="33" t="s">
        <v>205</v>
      </c>
      <c r="E7" s="3" t="s">
        <v>205</v>
      </c>
      <c r="F7" s="3" t="s">
        <v>205</v>
      </c>
    </row>
    <row r="8" spans="1:6" x14ac:dyDescent="0.2">
      <c r="A8" s="3" t="s">
        <v>153</v>
      </c>
      <c r="B8" s="33" t="s">
        <v>206</v>
      </c>
      <c r="C8" s="33"/>
      <c r="D8" s="33" t="s">
        <v>206</v>
      </c>
      <c r="E8" s="3" t="s">
        <v>206</v>
      </c>
      <c r="F8" s="3" t="s">
        <v>206</v>
      </c>
    </row>
    <row r="9" spans="1:6" s="1" customFormat="1" ht="45" customHeight="1" x14ac:dyDescent="0.2">
      <c r="A9" s="2" t="s">
        <v>154</v>
      </c>
      <c r="B9" s="34" t="s">
        <v>165</v>
      </c>
      <c r="C9" s="34" t="s">
        <v>165</v>
      </c>
      <c r="D9" s="34" t="s">
        <v>165</v>
      </c>
      <c r="E9" s="2" t="s">
        <v>165</v>
      </c>
      <c r="F9" s="2" t="s">
        <v>165</v>
      </c>
    </row>
    <row r="10" spans="1:6" x14ac:dyDescent="0.2">
      <c r="A10" s="3" t="s">
        <v>155</v>
      </c>
      <c r="B10" s="33"/>
      <c r="C10" s="33"/>
      <c r="D10" s="33"/>
      <c r="E10" s="3" t="s">
        <v>166</v>
      </c>
      <c r="F10" s="3" t="s">
        <v>166</v>
      </c>
    </row>
    <row r="11" spans="1:6" x14ac:dyDescent="0.2">
      <c r="A11" s="3" t="s">
        <v>200</v>
      </c>
      <c r="B11" s="33" t="s">
        <v>203</v>
      </c>
      <c r="C11" s="33" t="s">
        <v>204</v>
      </c>
      <c r="D11" s="33"/>
      <c r="E11" s="3" t="s">
        <v>204</v>
      </c>
      <c r="F11" s="3"/>
    </row>
    <row r="12" spans="1:6" x14ac:dyDescent="0.2">
      <c r="A12" s="3" t="s">
        <v>201</v>
      </c>
      <c r="B12" s="3"/>
      <c r="C12" s="3"/>
      <c r="D12" s="3"/>
      <c r="E12" s="3"/>
      <c r="F12" s="3"/>
    </row>
    <row r="13" spans="1:6" x14ac:dyDescent="0.2">
      <c r="A13" s="3" t="s">
        <v>202</v>
      </c>
      <c r="B13" s="3"/>
      <c r="C13" s="3"/>
      <c r="D13" s="3"/>
      <c r="E13" s="3"/>
      <c r="F13" s="3"/>
    </row>
    <row r="14" spans="1:6" x14ac:dyDescent="0.2">
      <c r="A14" s="2"/>
      <c r="B14" s="3"/>
      <c r="C14" s="3"/>
      <c r="D14" s="3"/>
      <c r="E14" s="3"/>
      <c r="F14" s="3"/>
    </row>
    <row r="15" spans="1:6" x14ac:dyDescent="0.2">
      <c r="A15" s="3" t="s">
        <v>156</v>
      </c>
      <c r="B15" s="3" t="s">
        <v>140</v>
      </c>
      <c r="C15" s="3" t="s">
        <v>140</v>
      </c>
      <c r="D15" s="3" t="s">
        <v>140</v>
      </c>
      <c r="E15" s="3" t="s">
        <v>140</v>
      </c>
      <c r="F15" s="3" t="s">
        <v>140</v>
      </c>
    </row>
    <row r="17" spans="1:4" x14ac:dyDescent="0.2">
      <c r="B17" s="35" t="s">
        <v>208</v>
      </c>
      <c r="C17" s="35"/>
      <c r="D17" s="35"/>
    </row>
    <row r="19" spans="1:4" x14ac:dyDescent="0.2">
      <c r="A19" t="s">
        <v>139</v>
      </c>
    </row>
    <row r="20" spans="1:4" x14ac:dyDescent="0.2">
      <c r="A20" t="s">
        <v>140</v>
      </c>
      <c r="B20" t="s">
        <v>141</v>
      </c>
    </row>
    <row r="21" spans="1:4" x14ac:dyDescent="0.2">
      <c r="A21" t="s">
        <v>142</v>
      </c>
      <c r="B21" t="s">
        <v>143</v>
      </c>
    </row>
    <row r="24" spans="1:4" x14ac:dyDescent="0.2">
      <c r="A24" t="s">
        <v>179</v>
      </c>
    </row>
    <row r="26" spans="1:4" x14ac:dyDescent="0.2">
      <c r="A26" t="s">
        <v>180</v>
      </c>
    </row>
    <row r="28" spans="1:4" x14ac:dyDescent="0.2">
      <c r="A28" s="15" t="s">
        <v>181</v>
      </c>
      <c r="B28" t="s">
        <v>183</v>
      </c>
      <c r="C28" t="s">
        <v>182</v>
      </c>
    </row>
    <row r="30" spans="1:4" x14ac:dyDescent="0.2">
      <c r="A30" s="16" t="s">
        <v>184</v>
      </c>
      <c r="B30" s="16" t="s">
        <v>185</v>
      </c>
    </row>
    <row r="32" spans="1:4" x14ac:dyDescent="0.2">
      <c r="A32" s="19" t="s">
        <v>186</v>
      </c>
      <c r="B32" s="19" t="s">
        <v>187</v>
      </c>
    </row>
    <row r="33" spans="1:4" x14ac:dyDescent="0.2">
      <c r="A33" t="s">
        <v>198</v>
      </c>
    </row>
    <row r="36" spans="1:4" ht="16" thickBot="1" x14ac:dyDescent="0.25"/>
    <row r="37" spans="1:4" x14ac:dyDescent="0.2">
      <c r="A37" s="20" t="s">
        <v>188</v>
      </c>
      <c r="B37" s="21"/>
      <c r="C37" s="21"/>
      <c r="D37" s="22"/>
    </row>
    <row r="38" spans="1:4" x14ac:dyDescent="0.2">
      <c r="A38" s="23" t="s">
        <v>191</v>
      </c>
      <c r="B38" s="24"/>
      <c r="C38" s="24"/>
      <c r="D38" s="25"/>
    </row>
    <row r="39" spans="1:4" x14ac:dyDescent="0.2">
      <c r="A39" s="23" t="s">
        <v>192</v>
      </c>
      <c r="B39" s="24"/>
      <c r="C39" s="24"/>
      <c r="D39" s="25"/>
    </row>
    <row r="40" spans="1:4" x14ac:dyDescent="0.2">
      <c r="A40" s="23" t="s">
        <v>193</v>
      </c>
      <c r="B40" s="24"/>
      <c r="C40" s="24"/>
      <c r="D40" s="25"/>
    </row>
    <row r="41" spans="1:4" x14ac:dyDescent="0.2">
      <c r="A41" s="26" t="s">
        <v>194</v>
      </c>
      <c r="B41" s="24"/>
      <c r="C41" s="24"/>
      <c r="D41" s="25"/>
    </row>
    <row r="42" spans="1:4" x14ac:dyDescent="0.2">
      <c r="A42" s="26"/>
      <c r="B42" s="24"/>
      <c r="C42" s="24"/>
      <c r="D42" s="25"/>
    </row>
    <row r="43" spans="1:4" x14ac:dyDescent="0.2">
      <c r="A43" s="27" t="s">
        <v>189</v>
      </c>
      <c r="B43" s="28" t="s">
        <v>190</v>
      </c>
      <c r="C43" s="24"/>
      <c r="D43" s="25"/>
    </row>
    <row r="44" spans="1:4" ht="16" thickBot="1" x14ac:dyDescent="0.25">
      <c r="A44" s="29" t="s">
        <v>197</v>
      </c>
      <c r="B44" s="30" t="s">
        <v>196</v>
      </c>
      <c r="C44" s="30" t="s">
        <v>195</v>
      </c>
      <c r="D44" s="31"/>
    </row>
  </sheetData>
  <hyperlinks>
    <hyperlink ref="A41" r:id="rId1" display="http://www.frarborists.com/" xr:uid="{ABFE32E5-56E4-4158-BFB7-2005B3A730C1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960A-293E-47F0-A4E1-2F6185550C37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A175C-9687-4652-A9D5-2B09DF18842D}">
  <sheetPr filterMode="1">
    <pageSetUpPr fitToPage="1"/>
  </sheetPr>
  <dimension ref="A1:J35"/>
  <sheetViews>
    <sheetView workbookViewId="0">
      <selection activeCell="F47" sqref="F47"/>
    </sheetView>
  </sheetViews>
  <sheetFormatPr baseColWidth="10" defaultColWidth="8.6640625" defaultRowHeight="15" x14ac:dyDescent="0.2"/>
  <cols>
    <col min="1" max="1" width="8.6640625" style="1"/>
    <col min="2" max="2" width="8.6640625" style="13"/>
    <col min="3" max="3" width="25.1640625" style="1" bestFit="1" customWidth="1"/>
    <col min="4" max="4" width="22.83203125" style="1" customWidth="1"/>
    <col min="5" max="5" width="25.6640625" style="1" customWidth="1"/>
    <col min="6" max="6" width="34.5" style="1" customWidth="1"/>
    <col min="7" max="8" width="18" style="1" customWidth="1"/>
    <col min="9" max="9" width="17" style="1" hidden="1" customWidth="1"/>
    <col min="10" max="10" width="43.5" style="1" hidden="1" customWidth="1"/>
    <col min="11" max="16384" width="8.6640625" style="1"/>
  </cols>
  <sheetData>
    <row r="1" spans="1:10" ht="16" x14ac:dyDescent="0.2">
      <c r="A1" s="4" t="s">
        <v>167</v>
      </c>
      <c r="B1" s="8" t="s">
        <v>135</v>
      </c>
      <c r="C1" s="4" t="s">
        <v>36</v>
      </c>
      <c r="D1" s="4"/>
      <c r="E1" s="4" t="s">
        <v>37</v>
      </c>
      <c r="F1" s="4" t="s">
        <v>38</v>
      </c>
      <c r="G1" s="4" t="s">
        <v>39</v>
      </c>
      <c r="H1" s="4" t="s">
        <v>210</v>
      </c>
      <c r="I1" s="4" t="s">
        <v>40</v>
      </c>
      <c r="J1" s="4" t="s">
        <v>41</v>
      </c>
    </row>
    <row r="2" spans="1:10" ht="16" hidden="1" x14ac:dyDescent="0.2">
      <c r="A2" s="2" t="s">
        <v>168</v>
      </c>
      <c r="B2" s="11" t="s">
        <v>42</v>
      </c>
      <c r="C2" s="2" t="s">
        <v>43</v>
      </c>
      <c r="D2" s="2"/>
      <c r="E2" s="2"/>
      <c r="F2" s="2" t="s">
        <v>44</v>
      </c>
      <c r="G2" s="2" t="s">
        <v>45</v>
      </c>
      <c r="H2" s="2"/>
      <c r="I2" s="2" t="s">
        <v>46</v>
      </c>
      <c r="J2" s="2" t="s">
        <v>47</v>
      </c>
    </row>
    <row r="3" spans="1:10" ht="16" hidden="1" x14ac:dyDescent="0.2">
      <c r="A3" s="2" t="s">
        <v>168</v>
      </c>
      <c r="B3" s="11">
        <v>2</v>
      </c>
      <c r="C3" s="2" t="s">
        <v>48</v>
      </c>
      <c r="D3" s="2" t="s">
        <v>157</v>
      </c>
      <c r="E3" s="2" t="s">
        <v>49</v>
      </c>
      <c r="F3" s="2" t="s">
        <v>50</v>
      </c>
      <c r="G3" s="2">
        <v>1</v>
      </c>
      <c r="H3" s="2"/>
      <c r="I3" s="2" t="s">
        <v>51</v>
      </c>
      <c r="J3" s="2" t="s">
        <v>52</v>
      </c>
    </row>
    <row r="4" spans="1:10" ht="32" hidden="1" x14ac:dyDescent="0.2">
      <c r="A4" s="2" t="s">
        <v>168</v>
      </c>
      <c r="B4" s="11" t="s">
        <v>42</v>
      </c>
      <c r="C4" s="2" t="s">
        <v>53</v>
      </c>
      <c r="D4" s="2"/>
      <c r="E4" s="2" t="s">
        <v>54</v>
      </c>
      <c r="F4" s="2" t="s">
        <v>55</v>
      </c>
      <c r="G4" s="2" t="s">
        <v>56</v>
      </c>
      <c r="H4" s="2"/>
      <c r="I4" s="2" t="s">
        <v>57</v>
      </c>
      <c r="J4" s="2" t="s">
        <v>58</v>
      </c>
    </row>
    <row r="5" spans="1:10" ht="16" hidden="1" x14ac:dyDescent="0.2">
      <c r="A5" s="2" t="s">
        <v>168</v>
      </c>
      <c r="B5" s="11"/>
      <c r="C5" s="2" t="s">
        <v>59</v>
      </c>
      <c r="D5" s="2"/>
      <c r="E5" s="2"/>
      <c r="F5" s="2" t="s">
        <v>60</v>
      </c>
      <c r="G5" s="2"/>
      <c r="H5" s="2"/>
      <c r="I5" s="2" t="s">
        <v>61</v>
      </c>
      <c r="J5" s="2" t="s">
        <v>62</v>
      </c>
    </row>
    <row r="6" spans="1:10" ht="16" hidden="1" x14ac:dyDescent="0.2">
      <c r="A6" s="2" t="s">
        <v>168</v>
      </c>
      <c r="B6" s="11">
        <v>4</v>
      </c>
      <c r="C6" s="2" t="s">
        <v>63</v>
      </c>
      <c r="D6" s="2"/>
      <c r="E6" s="2"/>
      <c r="F6" s="2" t="s">
        <v>64</v>
      </c>
      <c r="G6" s="2"/>
      <c r="H6" s="2"/>
      <c r="I6" s="2"/>
      <c r="J6" s="2" t="s">
        <v>65</v>
      </c>
    </row>
    <row r="7" spans="1:10" ht="16" x14ac:dyDescent="0.2">
      <c r="A7" s="2" t="s">
        <v>169</v>
      </c>
      <c r="B7" s="18" t="s">
        <v>66</v>
      </c>
      <c r="C7" s="2" t="s">
        <v>67</v>
      </c>
      <c r="D7" s="2" t="s">
        <v>68</v>
      </c>
      <c r="E7" s="2" t="s">
        <v>69</v>
      </c>
      <c r="F7" s="2" t="s">
        <v>70</v>
      </c>
      <c r="G7" s="2"/>
      <c r="H7" s="2"/>
      <c r="I7" s="17"/>
      <c r="J7" s="2" t="s">
        <v>71</v>
      </c>
    </row>
    <row r="8" spans="1:10" ht="32" x14ac:dyDescent="0.2">
      <c r="A8" s="36" t="s">
        <v>169</v>
      </c>
      <c r="B8" s="37">
        <v>3</v>
      </c>
      <c r="C8" s="36" t="s">
        <v>72</v>
      </c>
      <c r="D8" s="36" t="s">
        <v>170</v>
      </c>
      <c r="E8" s="36" t="s">
        <v>159</v>
      </c>
      <c r="F8" s="36" t="s">
        <v>73</v>
      </c>
      <c r="G8" s="36" t="s">
        <v>74</v>
      </c>
      <c r="H8" s="36" t="s">
        <v>211</v>
      </c>
      <c r="I8" s="2" t="s">
        <v>75</v>
      </c>
      <c r="J8" s="2" t="s">
        <v>76</v>
      </c>
    </row>
    <row r="9" spans="1:10" ht="32" hidden="1" x14ac:dyDescent="0.2">
      <c r="A9" s="2" t="s">
        <v>168</v>
      </c>
      <c r="B9" s="11" t="s">
        <v>42</v>
      </c>
      <c r="C9" s="2" t="s">
        <v>77</v>
      </c>
      <c r="D9" s="2"/>
      <c r="E9" s="2" t="s">
        <v>78</v>
      </c>
      <c r="F9" s="2" t="s">
        <v>79</v>
      </c>
      <c r="G9" s="2"/>
      <c r="H9" s="2"/>
      <c r="I9" s="2" t="s">
        <v>80</v>
      </c>
      <c r="J9" s="2" t="s">
        <v>81</v>
      </c>
    </row>
    <row r="10" spans="1:10" ht="16" hidden="1" x14ac:dyDescent="0.2">
      <c r="A10" s="2" t="s">
        <v>168</v>
      </c>
      <c r="B10" s="11">
        <v>4</v>
      </c>
      <c r="C10" s="2" t="s">
        <v>82</v>
      </c>
      <c r="D10" s="2"/>
      <c r="E10" s="2" t="s">
        <v>83</v>
      </c>
      <c r="F10" s="2" t="s">
        <v>84</v>
      </c>
      <c r="G10" s="2"/>
      <c r="H10" s="2"/>
      <c r="I10" s="2" t="s">
        <v>85</v>
      </c>
      <c r="J10" s="2" t="s">
        <v>86</v>
      </c>
    </row>
    <row r="11" spans="1:10" ht="16" hidden="1" x14ac:dyDescent="0.2">
      <c r="A11" s="2" t="s">
        <v>168</v>
      </c>
      <c r="B11" s="11"/>
      <c r="C11" s="2" t="s">
        <v>87</v>
      </c>
      <c r="D11" s="2"/>
      <c r="E11" s="2"/>
      <c r="F11" s="2" t="s">
        <v>88</v>
      </c>
      <c r="G11" s="2"/>
      <c r="H11" s="2"/>
      <c r="I11" s="12" t="s">
        <v>158</v>
      </c>
      <c r="J11" s="2" t="s">
        <v>89</v>
      </c>
    </row>
    <row r="12" spans="1:10" ht="16" hidden="1" x14ac:dyDescent="0.2">
      <c r="A12" s="2" t="s">
        <v>168</v>
      </c>
      <c r="B12" s="11">
        <v>4</v>
      </c>
      <c r="C12" s="2" t="s">
        <v>90</v>
      </c>
      <c r="D12" s="2"/>
      <c r="E12" s="2"/>
      <c r="F12" s="2" t="s">
        <v>91</v>
      </c>
      <c r="G12" s="2"/>
      <c r="H12" s="2"/>
      <c r="I12" s="2"/>
      <c r="J12" s="2" t="s">
        <v>92</v>
      </c>
    </row>
    <row r="13" spans="1:10" ht="16" hidden="1" x14ac:dyDescent="0.2">
      <c r="A13" s="2" t="s">
        <v>168</v>
      </c>
      <c r="B13" s="11">
        <v>4</v>
      </c>
      <c r="C13" s="2" t="s">
        <v>93</v>
      </c>
      <c r="D13" s="2"/>
      <c r="E13" s="2" t="s">
        <v>94</v>
      </c>
      <c r="F13" s="2" t="s">
        <v>95</v>
      </c>
      <c r="G13" s="2"/>
      <c r="H13" s="2"/>
      <c r="I13" s="2"/>
      <c r="J13" s="2" t="s">
        <v>96</v>
      </c>
    </row>
    <row r="14" spans="1:10" ht="16" hidden="1" x14ac:dyDescent="0.2">
      <c r="A14" s="2" t="s">
        <v>168</v>
      </c>
      <c r="B14" s="11" t="s">
        <v>42</v>
      </c>
      <c r="C14" s="2" t="s">
        <v>97</v>
      </c>
      <c r="D14" s="2"/>
      <c r="E14" s="2"/>
      <c r="F14" s="2" t="s">
        <v>98</v>
      </c>
      <c r="G14" s="2"/>
      <c r="H14" s="2"/>
      <c r="I14" s="2" t="s">
        <v>99</v>
      </c>
      <c r="J14" s="2" t="s">
        <v>100</v>
      </c>
    </row>
    <row r="15" spans="1:10" ht="16" hidden="1" x14ac:dyDescent="0.2">
      <c r="A15" s="2" t="s">
        <v>168</v>
      </c>
      <c r="B15" s="11" t="s">
        <v>42</v>
      </c>
      <c r="C15" s="2" t="s">
        <v>101</v>
      </c>
      <c r="D15" s="2"/>
      <c r="E15" s="2" t="s">
        <v>102</v>
      </c>
      <c r="F15" s="2" t="s">
        <v>103</v>
      </c>
      <c r="G15" s="2"/>
      <c r="H15" s="2"/>
      <c r="I15" s="2" t="s">
        <v>104</v>
      </c>
      <c r="J15" s="2" t="s">
        <v>105</v>
      </c>
    </row>
    <row r="16" spans="1:10" ht="16" hidden="1" x14ac:dyDescent="0.2">
      <c r="A16" s="2" t="s">
        <v>168</v>
      </c>
      <c r="B16" s="11"/>
      <c r="C16" s="2" t="s">
        <v>106</v>
      </c>
      <c r="D16" s="2"/>
      <c r="E16" s="2"/>
      <c r="F16" s="2" t="s">
        <v>107</v>
      </c>
      <c r="G16" s="2" t="s">
        <v>108</v>
      </c>
      <c r="H16" s="2"/>
      <c r="I16" s="2"/>
      <c r="J16" s="2" t="s">
        <v>109</v>
      </c>
    </row>
    <row r="17" spans="1:10" ht="16" x14ac:dyDescent="0.2">
      <c r="A17" s="2" t="s">
        <v>169</v>
      </c>
      <c r="B17" s="18" t="s">
        <v>66</v>
      </c>
      <c r="C17" s="2" t="s">
        <v>110</v>
      </c>
      <c r="D17" s="2" t="s">
        <v>111</v>
      </c>
      <c r="E17" s="2"/>
      <c r="F17" s="2" t="s">
        <v>112</v>
      </c>
      <c r="G17" s="2"/>
      <c r="H17" s="2"/>
      <c r="I17" s="17"/>
      <c r="J17" s="2" t="s">
        <v>113</v>
      </c>
    </row>
    <row r="18" spans="1:10" ht="32" hidden="1" x14ac:dyDescent="0.2">
      <c r="A18" s="2" t="s">
        <v>168</v>
      </c>
      <c r="B18" s="11"/>
      <c r="C18" s="2" t="s">
        <v>114</v>
      </c>
      <c r="D18" s="2"/>
      <c r="E18" s="2"/>
      <c r="F18" s="2" t="s">
        <v>115</v>
      </c>
      <c r="G18" s="2"/>
      <c r="H18" s="2"/>
      <c r="I18" s="2" t="s">
        <v>116</v>
      </c>
      <c r="J18" s="2" t="s">
        <v>117</v>
      </c>
    </row>
    <row r="19" spans="1:10" ht="16" hidden="1" x14ac:dyDescent="0.2">
      <c r="A19" s="2" t="s">
        <v>168</v>
      </c>
      <c r="B19" s="11"/>
      <c r="C19" s="2" t="s">
        <v>118</v>
      </c>
      <c r="D19" s="2"/>
      <c r="E19" s="2"/>
      <c r="F19" s="2" t="s">
        <v>119</v>
      </c>
      <c r="G19" s="2"/>
      <c r="H19" s="2"/>
      <c r="I19" s="2" t="s">
        <v>120</v>
      </c>
      <c r="J19" s="2" t="s">
        <v>121</v>
      </c>
    </row>
    <row r="20" spans="1:10" ht="16" hidden="1" x14ac:dyDescent="0.2">
      <c r="A20" s="2" t="s">
        <v>168</v>
      </c>
      <c r="B20" s="11">
        <v>4</v>
      </c>
      <c r="C20" s="2" t="s">
        <v>122</v>
      </c>
      <c r="D20" s="2"/>
      <c r="E20" s="2" t="s">
        <v>123</v>
      </c>
      <c r="F20" s="2" t="s">
        <v>124</v>
      </c>
      <c r="G20" s="2"/>
      <c r="H20" s="2"/>
      <c r="I20" s="2" t="s">
        <v>125</v>
      </c>
      <c r="J20" s="2" t="s">
        <v>126</v>
      </c>
    </row>
    <row r="21" spans="1:10" ht="16" hidden="1" x14ac:dyDescent="0.2">
      <c r="A21" s="2" t="s">
        <v>168</v>
      </c>
      <c r="B21" s="11"/>
      <c r="C21" s="2" t="s">
        <v>127</v>
      </c>
      <c r="D21" s="2"/>
      <c r="E21" s="2"/>
      <c r="F21" s="2" t="s">
        <v>128</v>
      </c>
      <c r="G21" s="2"/>
      <c r="H21" s="2"/>
      <c r="I21" s="2" t="s">
        <v>129</v>
      </c>
      <c r="J21" s="2" t="s">
        <v>130</v>
      </c>
    </row>
    <row r="22" spans="1:10" ht="32" x14ac:dyDescent="0.2">
      <c r="A22" s="36" t="s">
        <v>169</v>
      </c>
      <c r="B22" s="37">
        <v>7</v>
      </c>
      <c r="C22" s="36" t="s">
        <v>160</v>
      </c>
      <c r="D22" s="36" t="s">
        <v>171</v>
      </c>
      <c r="E22" s="36" t="s">
        <v>161</v>
      </c>
      <c r="F22" s="36"/>
      <c r="G22" s="36" t="s">
        <v>209</v>
      </c>
      <c r="H22" s="36" t="s">
        <v>211</v>
      </c>
      <c r="I22" s="14" t="s">
        <v>162</v>
      </c>
      <c r="J22" s="2"/>
    </row>
    <row r="23" spans="1:10" ht="96" x14ac:dyDescent="0.2">
      <c r="A23" s="36" t="s">
        <v>169</v>
      </c>
      <c r="B23" s="37" t="s">
        <v>164</v>
      </c>
      <c r="C23" s="36" t="s">
        <v>163</v>
      </c>
      <c r="D23" s="36" t="s">
        <v>173</v>
      </c>
      <c r="E23" s="36" t="s">
        <v>27</v>
      </c>
      <c r="F23" s="36"/>
      <c r="G23" s="36" t="s">
        <v>172</v>
      </c>
      <c r="H23" s="36"/>
      <c r="I23" s="14" t="s">
        <v>174</v>
      </c>
      <c r="J23" s="2"/>
    </row>
    <row r="24" spans="1:10" ht="16" x14ac:dyDescent="0.2">
      <c r="A24" s="2" t="s">
        <v>169</v>
      </c>
      <c r="B24" s="11" t="s">
        <v>164</v>
      </c>
      <c r="C24" s="2" t="s">
        <v>175</v>
      </c>
      <c r="D24" s="2"/>
      <c r="E24" s="2" t="s">
        <v>176</v>
      </c>
      <c r="F24" s="2"/>
      <c r="G24" s="2" t="s">
        <v>178</v>
      </c>
      <c r="H24" s="2"/>
      <c r="I24" s="14" t="s">
        <v>177</v>
      </c>
      <c r="J24" s="2"/>
    </row>
    <row r="25" spans="1:10" hidden="1" x14ac:dyDescent="0.2">
      <c r="A25" s="2"/>
      <c r="B25" s="11"/>
      <c r="C25" s="2"/>
      <c r="D25" s="2"/>
      <c r="E25" s="2"/>
      <c r="F25" s="2"/>
      <c r="G25" s="2"/>
      <c r="H25" s="2"/>
      <c r="I25" s="14"/>
      <c r="J25" s="2"/>
    </row>
    <row r="26" spans="1:10" hidden="1" x14ac:dyDescent="0.2">
      <c r="A26" s="2"/>
      <c r="B26" s="11"/>
      <c r="C26" s="2"/>
      <c r="D26" s="2"/>
      <c r="E26" s="2"/>
      <c r="F26" s="2"/>
      <c r="G26" s="2"/>
      <c r="H26" s="2"/>
      <c r="I26" s="14"/>
      <c r="J26" s="2"/>
    </row>
    <row r="27" spans="1:10" hidden="1" x14ac:dyDescent="0.2">
      <c r="A27" s="2"/>
      <c r="B27" s="11"/>
      <c r="C27" s="2"/>
      <c r="D27" s="2"/>
      <c r="E27" s="2"/>
      <c r="F27" s="2"/>
      <c r="G27" s="2"/>
      <c r="H27" s="2"/>
      <c r="I27" s="2"/>
      <c r="J27" s="2"/>
    </row>
    <row r="28" spans="1:10" ht="16" hidden="1" x14ac:dyDescent="0.2">
      <c r="A28" s="2" t="s">
        <v>168</v>
      </c>
      <c r="B28" s="11">
        <v>4</v>
      </c>
      <c r="C28" s="2" t="s">
        <v>131</v>
      </c>
      <c r="D28" s="2"/>
      <c r="E28" s="2" t="s">
        <v>132</v>
      </c>
      <c r="F28" s="2" t="s">
        <v>133</v>
      </c>
      <c r="G28" s="2"/>
      <c r="H28" s="2"/>
      <c r="I28" s="2" t="s">
        <v>134</v>
      </c>
      <c r="J28" s="2"/>
    </row>
    <row r="29" spans="1:10" hidden="1" x14ac:dyDescent="0.2">
      <c r="A29" s="2"/>
      <c r="B29" s="11"/>
      <c r="C29" s="2"/>
      <c r="D29" s="2"/>
      <c r="E29" s="2"/>
      <c r="F29" s="2"/>
      <c r="G29" s="2"/>
      <c r="H29" s="2"/>
      <c r="I29" s="2"/>
      <c r="J29" s="2"/>
    </row>
    <row r="30" spans="1:10" hidden="1" x14ac:dyDescent="0.2"/>
    <row r="31" spans="1:10" hidden="1" x14ac:dyDescent="0.2"/>
    <row r="32" spans="1:10" ht="16" hidden="1" x14ac:dyDescent="0.2">
      <c r="B32" s="38" t="s">
        <v>42</v>
      </c>
      <c r="C32" s="39" t="s">
        <v>136</v>
      </c>
    </row>
    <row r="33" spans="1:10" ht="16" x14ac:dyDescent="0.2">
      <c r="A33" s="2" t="s">
        <v>169</v>
      </c>
      <c r="B33" s="11" t="s">
        <v>164</v>
      </c>
      <c r="C33" s="2" t="s">
        <v>212</v>
      </c>
      <c r="D33" s="2"/>
      <c r="E33" s="2" t="s">
        <v>213</v>
      </c>
      <c r="F33" s="2"/>
      <c r="G33" s="2" t="s">
        <v>222</v>
      </c>
      <c r="H33" s="2"/>
      <c r="I33" s="2"/>
      <c r="J33" s="14" t="s">
        <v>214</v>
      </c>
    </row>
    <row r="34" spans="1:10" ht="16" x14ac:dyDescent="0.2">
      <c r="A34" s="2" t="s">
        <v>169</v>
      </c>
      <c r="B34" s="11" t="s">
        <v>66</v>
      </c>
      <c r="C34" s="2" t="s">
        <v>215</v>
      </c>
      <c r="D34" s="2"/>
      <c r="E34" s="2" t="s">
        <v>217</v>
      </c>
      <c r="F34" s="2"/>
      <c r="G34" s="2" t="s">
        <v>216</v>
      </c>
      <c r="H34" s="2"/>
      <c r="I34" s="2"/>
      <c r="J34" s="2" t="s">
        <v>224</v>
      </c>
    </row>
    <row r="35" spans="1:10" ht="32" x14ac:dyDescent="0.2">
      <c r="A35" s="2" t="s">
        <v>169</v>
      </c>
      <c r="B35" s="11" t="s">
        <v>164</v>
      </c>
      <c r="C35" s="2" t="s">
        <v>218</v>
      </c>
      <c r="D35" s="2" t="s">
        <v>223</v>
      </c>
      <c r="E35" s="2" t="s">
        <v>221</v>
      </c>
      <c r="F35" s="2"/>
      <c r="G35" s="2" t="s">
        <v>222</v>
      </c>
      <c r="H35" s="2"/>
      <c r="I35" s="2" t="s">
        <v>219</v>
      </c>
      <c r="J35" s="14" t="s">
        <v>220</v>
      </c>
    </row>
  </sheetData>
  <autoFilter ref="A1:J32" xr:uid="{BCD68DB3-B2EC-4EEA-BE30-620F8928C1A8}">
    <filterColumn colId="0">
      <filters>
        <filter val="y"/>
      </filters>
    </filterColumn>
  </autoFilter>
  <hyperlinks>
    <hyperlink ref="I22" r:id="rId1" xr:uid="{A2BF4258-CAE6-410A-A8D5-C85E9081D69E}"/>
    <hyperlink ref="J33" r:id="rId2" xr:uid="{CFBCD264-31B3-4798-AE97-6C0802F34AFE}"/>
    <hyperlink ref="J35" r:id="rId3" xr:uid="{5BCDDDC2-0A5C-4CCE-8EA8-49F4696D4B04}"/>
  </hyperlinks>
  <pageMargins left="0.7" right="0.7" top="0.75" bottom="0.75" header="0.3" footer="0.3"/>
  <pageSetup scale="59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Multi Year</vt:lpstr>
      <vt:lpstr>2021 Slash Piles</vt:lpstr>
      <vt:lpstr>Map</vt:lpstr>
      <vt:lpstr>2021 Chip Distribution</vt:lpstr>
      <vt:lpstr>2021 Volunteer List</vt:lpstr>
      <vt:lpstr>distribution map</vt:lpstr>
      <vt:lpstr>2021 Chip Distribution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</dc:creator>
  <cp:lastModifiedBy>Douglas Anson</cp:lastModifiedBy>
  <cp:lastPrinted>2021-06-07T00:32:57Z</cp:lastPrinted>
  <dcterms:created xsi:type="dcterms:W3CDTF">2020-05-30T01:43:35Z</dcterms:created>
  <dcterms:modified xsi:type="dcterms:W3CDTF">2021-07-06T20:05:28Z</dcterms:modified>
</cp:coreProperties>
</file>